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15" windowWidth="21735" windowHeight="3540"/>
  </bookViews>
  <sheets>
    <sheet name="Rekapitulace stavby" sheetId="1" r:id="rId1"/>
    <sheet name="SO 121 - Silnice II-112" sheetId="2" r:id="rId2"/>
    <sheet name="SO 182 - Přechodné doprav..." sheetId="3" r:id="rId3"/>
    <sheet name="SO 190 - Dopravně inženýr..." sheetId="4" r:id="rId4"/>
    <sheet name="SO 193 - Stálé dopravní z..." sheetId="5" r:id="rId5"/>
    <sheet name="SO 201 -  Most ev.č. 112-..." sheetId="6" r:id="rId6"/>
    <sheet name="SO 202 - Most ev. č. 112-..." sheetId="7" r:id="rId7"/>
    <sheet name="SO 203 - Most ev. č. 112-..." sheetId="8" r:id="rId8"/>
    <sheet name="VRN - Vedlejší rozpočtové..." sheetId="9" r:id="rId9"/>
    <sheet name="Pokyny pro vyplnění" sheetId="10" r:id="rId10"/>
  </sheets>
  <definedNames>
    <definedName name="_xlnm._FilterDatabase" localSheetId="1" hidden="1">'SO 121 - Silnice II-112'!$C$84:$K$402</definedName>
    <definedName name="_xlnm._FilterDatabase" localSheetId="2" hidden="1">'SO 182 - Přechodné doprav...'!$C$81:$K$109</definedName>
    <definedName name="_xlnm._FilterDatabase" localSheetId="3" hidden="1">'SO 190 - Dopravně inženýr...'!$C$77:$K$132</definedName>
    <definedName name="_xlnm._FilterDatabase" localSheetId="4" hidden="1">'SO 193 - Stálé dopravní z...'!$C$80:$K$230</definedName>
    <definedName name="_xlnm._FilterDatabase" localSheetId="5" hidden="1">'SO 201 -  Most ev.č. 112-...'!$C$95:$K$892</definedName>
    <definedName name="_xlnm._FilterDatabase" localSheetId="6" hidden="1">'SO 202 - Most ev. č. 112-...'!$C$94:$K$933</definedName>
    <definedName name="_xlnm._FilterDatabase" localSheetId="7" hidden="1">'SO 203 - Most ev. č. 112-...'!$C$93:$K$889</definedName>
    <definedName name="_xlnm._FilterDatabase" localSheetId="8" hidden="1">'VRN - Vedlejší rozpočtové...'!$C$82:$K$138</definedName>
    <definedName name="_xlnm.Print_Titles" localSheetId="0">'Rekapitulace stavby'!$49:$49</definedName>
    <definedName name="_xlnm.Print_Titles" localSheetId="1">'SO 121 - Silnice II-112'!$84:$84</definedName>
    <definedName name="_xlnm.Print_Titles" localSheetId="2">'SO 182 - Přechodné doprav...'!$81:$81</definedName>
    <definedName name="_xlnm.Print_Titles" localSheetId="3">'SO 190 - Dopravně inženýr...'!$77:$77</definedName>
    <definedName name="_xlnm.Print_Titles" localSheetId="4">'SO 193 - Stálé dopravní z...'!$80:$80</definedName>
    <definedName name="_xlnm.Print_Titles" localSheetId="5">'SO 201 -  Most ev.č. 112-...'!$95:$95</definedName>
    <definedName name="_xlnm.Print_Titles" localSheetId="6">'SO 202 - Most ev. č. 112-...'!$94:$94</definedName>
    <definedName name="_xlnm.Print_Titles" localSheetId="7">'SO 203 - Most ev. č. 112-...'!$93:$93</definedName>
    <definedName name="_xlnm.Print_Titles" localSheetId="8">'VRN - Vedlejší rozpočtové...'!$82:$82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  <definedName name="_xlnm.Print_Area" localSheetId="1">'SO 121 - Silnice II-112'!$C$4:$J$36,'SO 121 - Silnice II-112'!$C$42:$J$66,'SO 121 - Silnice II-112'!$C$72:$K$402</definedName>
    <definedName name="_xlnm.Print_Area" localSheetId="2">'SO 182 - Přechodné doprav...'!$C$4:$J$36,'SO 182 - Přechodné doprav...'!$C$42:$J$63,'SO 182 - Přechodné doprav...'!$C$69:$K$109</definedName>
    <definedName name="_xlnm.Print_Area" localSheetId="3">'SO 190 - Dopravně inženýr...'!$C$4:$J$36,'SO 190 - Dopravně inženýr...'!$C$42:$J$59,'SO 190 - Dopravně inženýr...'!$C$65:$K$132</definedName>
    <definedName name="_xlnm.Print_Area" localSheetId="4">'SO 193 - Stálé dopravní z...'!$C$4:$J$36,'SO 193 - Stálé dopravní z...'!$C$42:$J$62,'SO 193 - Stálé dopravní z...'!$C$68:$K$230</definedName>
    <definedName name="_xlnm.Print_Area" localSheetId="5">'SO 201 -  Most ev.č. 112-...'!$C$4:$J$36,'SO 201 -  Most ev.č. 112-...'!$C$42:$J$77,'SO 201 -  Most ev.č. 112-...'!$C$83:$K$892</definedName>
    <definedName name="_xlnm.Print_Area" localSheetId="6">'SO 202 - Most ev. č. 112-...'!$C$4:$J$36,'SO 202 - Most ev. č. 112-...'!$C$42:$J$76,'SO 202 - Most ev. č. 112-...'!$C$82:$K$933</definedName>
    <definedName name="_xlnm.Print_Area" localSheetId="7">'SO 203 - Most ev. č. 112-...'!$C$4:$J$36,'SO 203 - Most ev. č. 112-...'!$C$42:$J$75,'SO 203 - Most ev. č. 112-...'!$C$81:$K$889</definedName>
    <definedName name="_xlnm.Print_Area" localSheetId="8">'VRN - Vedlejší rozpočtové...'!$C$4:$J$36,'VRN - Vedlejší rozpočtové...'!$C$42:$J$64,'VRN - Vedlejší rozpočtové...'!$C$70:$K$138</definedName>
  </definedNames>
  <calcPr calcId="145621"/>
</workbook>
</file>

<file path=xl/calcChain.xml><?xml version="1.0" encoding="utf-8"?>
<calcChain xmlns="http://schemas.openxmlformats.org/spreadsheetml/2006/main">
  <c r="AY59" i="1" l="1"/>
  <c r="AX59" i="1"/>
  <c r="BI136" i="9"/>
  <c r="BH136" i="9"/>
  <c r="BG136" i="9"/>
  <c r="BF136" i="9"/>
  <c r="T136" i="9"/>
  <c r="R136" i="9"/>
  <c r="P136" i="9"/>
  <c r="BK136" i="9"/>
  <c r="J136" i="9"/>
  <c r="BE136" i="9"/>
  <c r="BI133" i="9"/>
  <c r="BH133" i="9"/>
  <c r="BG133" i="9"/>
  <c r="BF133" i="9"/>
  <c r="T133" i="9"/>
  <c r="R133" i="9"/>
  <c r="P133" i="9"/>
  <c r="BK133" i="9"/>
  <c r="BK129" i="9" s="1"/>
  <c r="J129" i="9" s="1"/>
  <c r="J63" i="9" s="1"/>
  <c r="J133" i="9"/>
  <c r="BE133" i="9"/>
  <c r="BI130" i="9"/>
  <c r="BH130" i="9"/>
  <c r="BG130" i="9"/>
  <c r="BF130" i="9"/>
  <c r="T130" i="9"/>
  <c r="T129" i="9"/>
  <c r="R130" i="9"/>
  <c r="R129" i="9"/>
  <c r="P130" i="9"/>
  <c r="P129" i="9" s="1"/>
  <c r="BK130" i="9"/>
  <c r="J130" i="9"/>
  <c r="BE130" i="9" s="1"/>
  <c r="BI127" i="9"/>
  <c r="BH127" i="9"/>
  <c r="BG127" i="9"/>
  <c r="BF127" i="9"/>
  <c r="T127" i="9"/>
  <c r="T126" i="9"/>
  <c r="R127" i="9"/>
  <c r="R126" i="9"/>
  <c r="P127" i="9"/>
  <c r="P126" i="9"/>
  <c r="BK127" i="9"/>
  <c r="BK126" i="9"/>
  <c r="J126" i="9" s="1"/>
  <c r="J62" i="9" s="1"/>
  <c r="J127" i="9"/>
  <c r="BE127" i="9" s="1"/>
  <c r="BI122" i="9"/>
  <c r="BH122" i="9"/>
  <c r="BG122" i="9"/>
  <c r="BF122" i="9"/>
  <c r="T122" i="9"/>
  <c r="R122" i="9"/>
  <c r="P122" i="9"/>
  <c r="BK122" i="9"/>
  <c r="BK119" i="9" s="1"/>
  <c r="J119" i="9" s="1"/>
  <c r="J61" i="9" s="1"/>
  <c r="J122" i="9"/>
  <c r="BE122" i="9"/>
  <c r="BI120" i="9"/>
  <c r="BH120" i="9"/>
  <c r="BG120" i="9"/>
  <c r="BF120" i="9"/>
  <c r="T120" i="9"/>
  <c r="T119" i="9"/>
  <c r="R120" i="9"/>
  <c r="R119" i="9"/>
  <c r="P120" i="9"/>
  <c r="P119" i="9"/>
  <c r="BK120" i="9"/>
  <c r="J120" i="9"/>
  <c r="BE120" i="9" s="1"/>
  <c r="BI115" i="9"/>
  <c r="BH115" i="9"/>
  <c r="BG115" i="9"/>
  <c r="BF115" i="9"/>
  <c r="T115" i="9"/>
  <c r="R115" i="9"/>
  <c r="P115" i="9"/>
  <c r="BK115" i="9"/>
  <c r="J115" i="9"/>
  <c r="BE115" i="9"/>
  <c r="BI112" i="9"/>
  <c r="BH112" i="9"/>
  <c r="BG112" i="9"/>
  <c r="BF112" i="9"/>
  <c r="T112" i="9"/>
  <c r="R112" i="9"/>
  <c r="P112" i="9"/>
  <c r="BK112" i="9"/>
  <c r="J112" i="9"/>
  <c r="BE112" i="9"/>
  <c r="BI109" i="9"/>
  <c r="BH109" i="9"/>
  <c r="BG109" i="9"/>
  <c r="BF109" i="9"/>
  <c r="T109" i="9"/>
  <c r="R109" i="9"/>
  <c r="P109" i="9"/>
  <c r="BK109" i="9"/>
  <c r="J109" i="9"/>
  <c r="BE109" i="9"/>
  <c r="BI105" i="9"/>
  <c r="BH105" i="9"/>
  <c r="BG105" i="9"/>
  <c r="BF105" i="9"/>
  <c r="T105" i="9"/>
  <c r="T104" i="9"/>
  <c r="R105" i="9"/>
  <c r="R104" i="9"/>
  <c r="P105" i="9"/>
  <c r="P104" i="9"/>
  <c r="BK105" i="9"/>
  <c r="BK104" i="9"/>
  <c r="J104" i="9" s="1"/>
  <c r="J60" i="9" s="1"/>
  <c r="J105" i="9"/>
  <c r="BE105" i="9" s="1"/>
  <c r="BI101" i="9"/>
  <c r="BH101" i="9"/>
  <c r="BG101" i="9"/>
  <c r="BF101" i="9"/>
  <c r="T101" i="9"/>
  <c r="R101" i="9"/>
  <c r="P101" i="9"/>
  <c r="BK101" i="9"/>
  <c r="J101" i="9"/>
  <c r="BE101" i="9"/>
  <c r="BI98" i="9"/>
  <c r="BH98" i="9"/>
  <c r="BG98" i="9"/>
  <c r="BF98" i="9"/>
  <c r="T98" i="9"/>
  <c r="R98" i="9"/>
  <c r="P98" i="9"/>
  <c r="BK98" i="9"/>
  <c r="BK94" i="9" s="1"/>
  <c r="J94" i="9" s="1"/>
  <c r="J59" i="9" s="1"/>
  <c r="J98" i="9"/>
  <c r="BE98" i="9"/>
  <c r="BI95" i="9"/>
  <c r="BH95" i="9"/>
  <c r="BG95" i="9"/>
  <c r="BF95" i="9"/>
  <c r="T95" i="9"/>
  <c r="T94" i="9"/>
  <c r="R95" i="9"/>
  <c r="R94" i="9"/>
  <c r="P95" i="9"/>
  <c r="P94" i="9"/>
  <c r="BK95" i="9"/>
  <c r="J95" i="9"/>
  <c r="BE95" i="9" s="1"/>
  <c r="BI91" i="9"/>
  <c r="BH91" i="9"/>
  <c r="BG91" i="9"/>
  <c r="BF91" i="9"/>
  <c r="T91" i="9"/>
  <c r="R91" i="9"/>
  <c r="P91" i="9"/>
  <c r="BK91" i="9"/>
  <c r="J91" i="9"/>
  <c r="BE91" i="9"/>
  <c r="BI89" i="9"/>
  <c r="BH89" i="9"/>
  <c r="BG89" i="9"/>
  <c r="BF89" i="9"/>
  <c r="T89" i="9"/>
  <c r="R89" i="9"/>
  <c r="P89" i="9"/>
  <c r="BK89" i="9"/>
  <c r="J89" i="9"/>
  <c r="BE89" i="9"/>
  <c r="BI86" i="9"/>
  <c r="F34" i="9"/>
  <c r="BD59" i="1" s="1"/>
  <c r="BH86" i="9"/>
  <c r="F33" i="9" s="1"/>
  <c r="BC59" i="1" s="1"/>
  <c r="BG86" i="9"/>
  <c r="F32" i="9"/>
  <c r="BB59" i="1" s="1"/>
  <c r="BF86" i="9"/>
  <c r="J31" i="9" s="1"/>
  <c r="AW59" i="1" s="1"/>
  <c r="T86" i="9"/>
  <c r="T85" i="9"/>
  <c r="T84" i="9" s="1"/>
  <c r="T83" i="9" s="1"/>
  <c r="R86" i="9"/>
  <c r="R85" i="9"/>
  <c r="R84" i="9" s="1"/>
  <c r="R83" i="9" s="1"/>
  <c r="P86" i="9"/>
  <c r="P85" i="9"/>
  <c r="P84" i="9" s="1"/>
  <c r="P83" i="9" s="1"/>
  <c r="AU59" i="1" s="1"/>
  <c r="BK86" i="9"/>
  <c r="BK85" i="9" s="1"/>
  <c r="J86" i="9"/>
  <c r="BE86" i="9" s="1"/>
  <c r="J79" i="9"/>
  <c r="F79" i="9"/>
  <c r="F77" i="9"/>
  <c r="E75" i="9"/>
  <c r="J51" i="9"/>
  <c r="F51" i="9"/>
  <c r="F49" i="9"/>
  <c r="E47" i="9"/>
  <c r="J18" i="9"/>
  <c r="E18" i="9"/>
  <c r="F80" i="9" s="1"/>
  <c r="J17" i="9"/>
  <c r="J12" i="9"/>
  <c r="J77" i="9" s="1"/>
  <c r="E7" i="9"/>
  <c r="E45" i="9" s="1"/>
  <c r="E73" i="9"/>
  <c r="AY58" i="1"/>
  <c r="AX58" i="1"/>
  <c r="BI885" i="8"/>
  <c r="BH885" i="8"/>
  <c r="BG885" i="8"/>
  <c r="BF885" i="8"/>
  <c r="T885" i="8"/>
  <c r="T884" i="8" s="1"/>
  <c r="R885" i="8"/>
  <c r="R884" i="8" s="1"/>
  <c r="P885" i="8"/>
  <c r="P884" i="8" s="1"/>
  <c r="BK885" i="8"/>
  <c r="BK884" i="8" s="1"/>
  <c r="J884" i="8" s="1"/>
  <c r="J74" i="8" s="1"/>
  <c r="J885" i="8"/>
  <c r="BE885" i="8"/>
  <c r="BI879" i="8"/>
  <c r="BH879" i="8"/>
  <c r="BG879" i="8"/>
  <c r="BF879" i="8"/>
  <c r="T879" i="8"/>
  <c r="R879" i="8"/>
  <c r="P879" i="8"/>
  <c r="BK879" i="8"/>
  <c r="J879" i="8"/>
  <c r="BE879" i="8" s="1"/>
  <c r="BI874" i="8"/>
  <c r="BH874" i="8"/>
  <c r="BG874" i="8"/>
  <c r="BF874" i="8"/>
  <c r="T874" i="8"/>
  <c r="R874" i="8"/>
  <c r="P874" i="8"/>
  <c r="BK874" i="8"/>
  <c r="J874" i="8"/>
  <c r="BE874" i="8"/>
  <c r="BI869" i="8"/>
  <c r="BH869" i="8"/>
  <c r="BG869" i="8"/>
  <c r="BF869" i="8"/>
  <c r="T869" i="8"/>
  <c r="R869" i="8"/>
  <c r="P869" i="8"/>
  <c r="BK869" i="8"/>
  <c r="J869" i="8"/>
  <c r="BE869" i="8" s="1"/>
  <c r="BI862" i="8"/>
  <c r="BH862" i="8"/>
  <c r="BG862" i="8"/>
  <c r="BF862" i="8"/>
  <c r="T862" i="8"/>
  <c r="R862" i="8"/>
  <c r="P862" i="8"/>
  <c r="BK862" i="8"/>
  <c r="J862" i="8"/>
  <c r="BE862" i="8" s="1"/>
  <c r="BI852" i="8"/>
  <c r="BH852" i="8"/>
  <c r="BG852" i="8"/>
  <c r="BF852" i="8"/>
  <c r="T852" i="8"/>
  <c r="R852" i="8"/>
  <c r="P852" i="8"/>
  <c r="BK852" i="8"/>
  <c r="J852" i="8"/>
  <c r="BE852" i="8" s="1"/>
  <c r="BI847" i="8"/>
  <c r="BH847" i="8"/>
  <c r="BG847" i="8"/>
  <c r="BF847" i="8"/>
  <c r="T847" i="8"/>
  <c r="R847" i="8"/>
  <c r="P847" i="8"/>
  <c r="BK847" i="8"/>
  <c r="J847" i="8"/>
  <c r="BE847" i="8"/>
  <c r="BI837" i="8"/>
  <c r="BH837" i="8"/>
  <c r="BG837" i="8"/>
  <c r="BF837" i="8"/>
  <c r="T837" i="8"/>
  <c r="T830" i="8" s="1"/>
  <c r="R837" i="8"/>
  <c r="P837" i="8"/>
  <c r="BK837" i="8"/>
  <c r="J837" i="8"/>
  <c r="BE837" i="8" s="1"/>
  <c r="BI831" i="8"/>
  <c r="BH831" i="8"/>
  <c r="BG831" i="8"/>
  <c r="BF831" i="8"/>
  <c r="T831" i="8"/>
  <c r="R831" i="8"/>
  <c r="R830" i="8"/>
  <c r="P831" i="8"/>
  <c r="P830" i="8" s="1"/>
  <c r="P829" i="8" s="1"/>
  <c r="BK831" i="8"/>
  <c r="BK830" i="8"/>
  <c r="J830" i="8" s="1"/>
  <c r="J73" i="8" s="1"/>
  <c r="J831" i="8"/>
  <c r="BE831" i="8" s="1"/>
  <c r="BI826" i="8"/>
  <c r="BH826" i="8"/>
  <c r="BG826" i="8"/>
  <c r="BF826" i="8"/>
  <c r="T826" i="8"/>
  <c r="T822" i="8" s="1"/>
  <c r="T821" i="8" s="1"/>
  <c r="R826" i="8"/>
  <c r="P826" i="8"/>
  <c r="BK826" i="8"/>
  <c r="J826" i="8"/>
  <c r="BE826" i="8" s="1"/>
  <c r="BI823" i="8"/>
  <c r="BH823" i="8"/>
  <c r="BG823" i="8"/>
  <c r="BF823" i="8"/>
  <c r="T823" i="8"/>
  <c r="R823" i="8"/>
  <c r="R822" i="8"/>
  <c r="R821" i="8" s="1"/>
  <c r="P823" i="8"/>
  <c r="P822" i="8" s="1"/>
  <c r="P821" i="8" s="1"/>
  <c r="BK823" i="8"/>
  <c r="BK822" i="8"/>
  <c r="J822" i="8" s="1"/>
  <c r="J71" i="8" s="1"/>
  <c r="J823" i="8"/>
  <c r="BE823" i="8" s="1"/>
  <c r="BI819" i="8"/>
  <c r="BH819" i="8"/>
  <c r="BG819" i="8"/>
  <c r="BF819" i="8"/>
  <c r="T819" i="8"/>
  <c r="R819" i="8"/>
  <c r="P819" i="8"/>
  <c r="BK819" i="8"/>
  <c r="J819" i="8"/>
  <c r="BE819" i="8" s="1"/>
  <c r="BI816" i="8"/>
  <c r="BH816" i="8"/>
  <c r="BG816" i="8"/>
  <c r="BF816" i="8"/>
  <c r="T816" i="8"/>
  <c r="R816" i="8"/>
  <c r="P816" i="8"/>
  <c r="BK816" i="8"/>
  <c r="J816" i="8"/>
  <c r="BE816" i="8" s="1"/>
  <c r="BI808" i="8"/>
  <c r="BH808" i="8"/>
  <c r="BG808" i="8"/>
  <c r="BF808" i="8"/>
  <c r="T808" i="8"/>
  <c r="R808" i="8"/>
  <c r="P808" i="8"/>
  <c r="BK808" i="8"/>
  <c r="J808" i="8"/>
  <c r="BE808" i="8" s="1"/>
  <c r="BI805" i="8"/>
  <c r="BH805" i="8"/>
  <c r="BG805" i="8"/>
  <c r="BF805" i="8"/>
  <c r="T805" i="8"/>
  <c r="R805" i="8"/>
  <c r="P805" i="8"/>
  <c r="BK805" i="8"/>
  <c r="J805" i="8"/>
  <c r="BE805" i="8"/>
  <c r="BI801" i="8"/>
  <c r="BH801" i="8"/>
  <c r="BG801" i="8"/>
  <c r="BF801" i="8"/>
  <c r="T801" i="8"/>
  <c r="R801" i="8"/>
  <c r="P801" i="8"/>
  <c r="BK801" i="8"/>
  <c r="J801" i="8"/>
  <c r="BE801" i="8" s="1"/>
  <c r="BI797" i="8"/>
  <c r="BH797" i="8"/>
  <c r="BG797" i="8"/>
  <c r="BF797" i="8"/>
  <c r="T797" i="8"/>
  <c r="R797" i="8"/>
  <c r="P797" i="8"/>
  <c r="BK797" i="8"/>
  <c r="J797" i="8"/>
  <c r="BE797" i="8" s="1"/>
  <c r="BI792" i="8"/>
  <c r="BH792" i="8"/>
  <c r="BG792" i="8"/>
  <c r="BF792" i="8"/>
  <c r="T792" i="8"/>
  <c r="R792" i="8"/>
  <c r="P792" i="8"/>
  <c r="BK792" i="8"/>
  <c r="J792" i="8"/>
  <c r="BE792" i="8" s="1"/>
  <c r="BI788" i="8"/>
  <c r="BH788" i="8"/>
  <c r="BG788" i="8"/>
  <c r="BF788" i="8"/>
  <c r="T788" i="8"/>
  <c r="R788" i="8"/>
  <c r="P788" i="8"/>
  <c r="BK788" i="8"/>
  <c r="J788" i="8"/>
  <c r="BE788" i="8"/>
  <c r="BI780" i="8"/>
  <c r="BH780" i="8"/>
  <c r="BG780" i="8"/>
  <c r="BF780" i="8"/>
  <c r="T780" i="8"/>
  <c r="T779" i="8" s="1"/>
  <c r="T778" i="8" s="1"/>
  <c r="R780" i="8"/>
  <c r="R779" i="8"/>
  <c r="R778" i="8" s="1"/>
  <c r="P780" i="8"/>
  <c r="P779" i="8" s="1"/>
  <c r="P778" i="8" s="1"/>
  <c r="BK780" i="8"/>
  <c r="BK779" i="8" s="1"/>
  <c r="J780" i="8"/>
  <c r="BE780" i="8" s="1"/>
  <c r="BI776" i="8"/>
  <c r="BH776" i="8"/>
  <c r="BG776" i="8"/>
  <c r="BF776" i="8"/>
  <c r="T776" i="8"/>
  <c r="T775" i="8" s="1"/>
  <c r="R776" i="8"/>
  <c r="R775" i="8" s="1"/>
  <c r="P776" i="8"/>
  <c r="P775" i="8"/>
  <c r="BK776" i="8"/>
  <c r="BK775" i="8" s="1"/>
  <c r="J775" i="8" s="1"/>
  <c r="J67" i="8" s="1"/>
  <c r="J776" i="8"/>
  <c r="BE776" i="8"/>
  <c r="BI764" i="8"/>
  <c r="BH764" i="8"/>
  <c r="BG764" i="8"/>
  <c r="BF764" i="8"/>
  <c r="T764" i="8"/>
  <c r="R764" i="8"/>
  <c r="P764" i="8"/>
  <c r="BK764" i="8"/>
  <c r="J764" i="8"/>
  <c r="BE764" i="8"/>
  <c r="BI758" i="8"/>
  <c r="BH758" i="8"/>
  <c r="BG758" i="8"/>
  <c r="BF758" i="8"/>
  <c r="T758" i="8"/>
  <c r="R758" i="8"/>
  <c r="P758" i="8"/>
  <c r="BK758" i="8"/>
  <c r="J758" i="8"/>
  <c r="BE758" i="8" s="1"/>
  <c r="BI754" i="8"/>
  <c r="BH754" i="8"/>
  <c r="BG754" i="8"/>
  <c r="BF754" i="8"/>
  <c r="T754" i="8"/>
  <c r="R754" i="8"/>
  <c r="P754" i="8"/>
  <c r="BK754" i="8"/>
  <c r="J754" i="8"/>
  <c r="BE754" i="8" s="1"/>
  <c r="BI738" i="8"/>
  <c r="BH738" i="8"/>
  <c r="BG738" i="8"/>
  <c r="BF738" i="8"/>
  <c r="T738" i="8"/>
  <c r="R738" i="8"/>
  <c r="P738" i="8"/>
  <c r="BK738" i="8"/>
  <c r="J738" i="8"/>
  <c r="BE738" i="8" s="1"/>
  <c r="BI728" i="8"/>
  <c r="BH728" i="8"/>
  <c r="BG728" i="8"/>
  <c r="BF728" i="8"/>
  <c r="T728" i="8"/>
  <c r="R728" i="8"/>
  <c r="P728" i="8"/>
  <c r="BK728" i="8"/>
  <c r="J728" i="8"/>
  <c r="BE728" i="8"/>
  <c r="BI718" i="8"/>
  <c r="BH718" i="8"/>
  <c r="BG718" i="8"/>
  <c r="BF718" i="8"/>
  <c r="T718" i="8"/>
  <c r="R718" i="8"/>
  <c r="P718" i="8"/>
  <c r="BK718" i="8"/>
  <c r="J718" i="8"/>
  <c r="BE718" i="8" s="1"/>
  <c r="BI712" i="8"/>
  <c r="BH712" i="8"/>
  <c r="BG712" i="8"/>
  <c r="BF712" i="8"/>
  <c r="T712" i="8"/>
  <c r="T711" i="8"/>
  <c r="R712" i="8"/>
  <c r="R711" i="8" s="1"/>
  <c r="P712" i="8"/>
  <c r="P711" i="8" s="1"/>
  <c r="BK712" i="8"/>
  <c r="BK711" i="8" s="1"/>
  <c r="J711" i="8" s="1"/>
  <c r="J66" i="8" s="1"/>
  <c r="J712" i="8"/>
  <c r="BE712" i="8"/>
  <c r="BI708" i="8"/>
  <c r="BH708" i="8"/>
  <c r="BG708" i="8"/>
  <c r="BF708" i="8"/>
  <c r="T708" i="8"/>
  <c r="R708" i="8"/>
  <c r="P708" i="8"/>
  <c r="BK708" i="8"/>
  <c r="J708" i="8"/>
  <c r="BE708" i="8" s="1"/>
  <c r="BI704" i="8"/>
  <c r="BH704" i="8"/>
  <c r="BG704" i="8"/>
  <c r="BF704" i="8"/>
  <c r="T704" i="8"/>
  <c r="R704" i="8"/>
  <c r="P704" i="8"/>
  <c r="BK704" i="8"/>
  <c r="J704" i="8"/>
  <c r="BE704" i="8" s="1"/>
  <c r="BI700" i="8"/>
  <c r="BH700" i="8"/>
  <c r="BG700" i="8"/>
  <c r="BF700" i="8"/>
  <c r="T700" i="8"/>
  <c r="R700" i="8"/>
  <c r="P700" i="8"/>
  <c r="BK700" i="8"/>
  <c r="J700" i="8"/>
  <c r="BE700" i="8"/>
  <c r="BI694" i="8"/>
  <c r="BH694" i="8"/>
  <c r="BG694" i="8"/>
  <c r="BF694" i="8"/>
  <c r="T694" i="8"/>
  <c r="R694" i="8"/>
  <c r="P694" i="8"/>
  <c r="BK694" i="8"/>
  <c r="J694" i="8"/>
  <c r="BE694" i="8" s="1"/>
  <c r="BI690" i="8"/>
  <c r="BH690" i="8"/>
  <c r="BG690" i="8"/>
  <c r="BF690" i="8"/>
  <c r="T690" i="8"/>
  <c r="R690" i="8"/>
  <c r="P690" i="8"/>
  <c r="BK690" i="8"/>
  <c r="J690" i="8"/>
  <c r="BE690" i="8"/>
  <c r="BI687" i="8"/>
  <c r="BH687" i="8"/>
  <c r="BG687" i="8"/>
  <c r="BF687" i="8"/>
  <c r="T687" i="8"/>
  <c r="R687" i="8"/>
  <c r="P687" i="8"/>
  <c r="BK687" i="8"/>
  <c r="J687" i="8"/>
  <c r="BE687" i="8" s="1"/>
  <c r="BI680" i="8"/>
  <c r="BH680" i="8"/>
  <c r="BG680" i="8"/>
  <c r="BF680" i="8"/>
  <c r="T680" i="8"/>
  <c r="R680" i="8"/>
  <c r="P680" i="8"/>
  <c r="BK680" i="8"/>
  <c r="J680" i="8"/>
  <c r="BE680" i="8"/>
  <c r="BI673" i="8"/>
  <c r="BH673" i="8"/>
  <c r="BG673" i="8"/>
  <c r="BF673" i="8"/>
  <c r="T673" i="8"/>
  <c r="R673" i="8"/>
  <c r="P673" i="8"/>
  <c r="BK673" i="8"/>
  <c r="J673" i="8"/>
  <c r="BE673" i="8" s="1"/>
  <c r="BI670" i="8"/>
  <c r="BH670" i="8"/>
  <c r="BG670" i="8"/>
  <c r="BF670" i="8"/>
  <c r="T670" i="8"/>
  <c r="R670" i="8"/>
  <c r="P670" i="8"/>
  <c r="BK670" i="8"/>
  <c r="J670" i="8"/>
  <c r="BE670" i="8"/>
  <c r="BI666" i="8"/>
  <c r="BH666" i="8"/>
  <c r="BG666" i="8"/>
  <c r="BF666" i="8"/>
  <c r="T666" i="8"/>
  <c r="R666" i="8"/>
  <c r="P666" i="8"/>
  <c r="BK666" i="8"/>
  <c r="J666" i="8"/>
  <c r="BE666" i="8" s="1"/>
  <c r="BI663" i="8"/>
  <c r="BH663" i="8"/>
  <c r="BG663" i="8"/>
  <c r="BF663" i="8"/>
  <c r="T663" i="8"/>
  <c r="R663" i="8"/>
  <c r="P663" i="8"/>
  <c r="BK663" i="8"/>
  <c r="J663" i="8"/>
  <c r="BE663" i="8"/>
  <c r="BI660" i="8"/>
  <c r="BH660" i="8"/>
  <c r="BG660" i="8"/>
  <c r="BF660" i="8"/>
  <c r="T660" i="8"/>
  <c r="R660" i="8"/>
  <c r="P660" i="8"/>
  <c r="BK660" i="8"/>
  <c r="J660" i="8"/>
  <c r="BE660" i="8" s="1"/>
  <c r="BI657" i="8"/>
  <c r="BH657" i="8"/>
  <c r="BG657" i="8"/>
  <c r="BF657" i="8"/>
  <c r="T657" i="8"/>
  <c r="R657" i="8"/>
  <c r="P657" i="8"/>
  <c r="BK657" i="8"/>
  <c r="J657" i="8"/>
  <c r="BE657" i="8"/>
  <c r="BI651" i="8"/>
  <c r="BH651" i="8"/>
  <c r="BG651" i="8"/>
  <c r="BF651" i="8"/>
  <c r="T651" i="8"/>
  <c r="R651" i="8"/>
  <c r="P651" i="8"/>
  <c r="BK651" i="8"/>
  <c r="J651" i="8"/>
  <c r="BE651" i="8"/>
  <c r="BI647" i="8"/>
  <c r="BH647" i="8"/>
  <c r="BG647" i="8"/>
  <c r="BF647" i="8"/>
  <c r="T647" i="8"/>
  <c r="R647" i="8"/>
  <c r="P647" i="8"/>
  <c r="BK647" i="8"/>
  <c r="J647" i="8"/>
  <c r="BE647" i="8"/>
  <c r="BI641" i="8"/>
  <c r="BH641" i="8"/>
  <c r="BG641" i="8"/>
  <c r="BF641" i="8"/>
  <c r="T641" i="8"/>
  <c r="R641" i="8"/>
  <c r="P641" i="8"/>
  <c r="BK641" i="8"/>
  <c r="J641" i="8"/>
  <c r="BE641" i="8" s="1"/>
  <c r="BI636" i="8"/>
  <c r="BH636" i="8"/>
  <c r="BG636" i="8"/>
  <c r="BF636" i="8"/>
  <c r="T636" i="8"/>
  <c r="R636" i="8"/>
  <c r="P636" i="8"/>
  <c r="BK636" i="8"/>
  <c r="J636" i="8"/>
  <c r="BE636" i="8"/>
  <c r="BI631" i="8"/>
  <c r="BH631" i="8"/>
  <c r="BG631" i="8"/>
  <c r="BF631" i="8"/>
  <c r="T631" i="8"/>
  <c r="R631" i="8"/>
  <c r="P631" i="8"/>
  <c r="BK631" i="8"/>
  <c r="J631" i="8"/>
  <c r="BE631" i="8"/>
  <c r="BI628" i="8"/>
  <c r="BH628" i="8"/>
  <c r="BG628" i="8"/>
  <c r="BF628" i="8"/>
  <c r="T628" i="8"/>
  <c r="R628" i="8"/>
  <c r="P628" i="8"/>
  <c r="BK628" i="8"/>
  <c r="J628" i="8"/>
  <c r="BE628" i="8"/>
  <c r="BI625" i="8"/>
  <c r="BH625" i="8"/>
  <c r="BG625" i="8"/>
  <c r="BF625" i="8"/>
  <c r="T625" i="8"/>
  <c r="R625" i="8"/>
  <c r="P625" i="8"/>
  <c r="BK625" i="8"/>
  <c r="J625" i="8"/>
  <c r="BE625" i="8" s="1"/>
  <c r="BI620" i="8"/>
  <c r="BH620" i="8"/>
  <c r="BG620" i="8"/>
  <c r="BF620" i="8"/>
  <c r="T620" i="8"/>
  <c r="R620" i="8"/>
  <c r="P620" i="8"/>
  <c r="BK620" i="8"/>
  <c r="J620" i="8"/>
  <c r="BE620" i="8"/>
  <c r="BI616" i="8"/>
  <c r="BH616" i="8"/>
  <c r="BG616" i="8"/>
  <c r="BF616" i="8"/>
  <c r="T616" i="8"/>
  <c r="R616" i="8"/>
  <c r="P616" i="8"/>
  <c r="BK616" i="8"/>
  <c r="J616" i="8"/>
  <c r="BE616" i="8"/>
  <c r="BI610" i="8"/>
  <c r="BH610" i="8"/>
  <c r="BG610" i="8"/>
  <c r="BF610" i="8"/>
  <c r="T610" i="8"/>
  <c r="R610" i="8"/>
  <c r="P610" i="8"/>
  <c r="BK610" i="8"/>
  <c r="J610" i="8"/>
  <c r="BE610" i="8"/>
  <c r="BI606" i="8"/>
  <c r="BH606" i="8"/>
  <c r="BG606" i="8"/>
  <c r="BF606" i="8"/>
  <c r="T606" i="8"/>
  <c r="R606" i="8"/>
  <c r="P606" i="8"/>
  <c r="BK606" i="8"/>
  <c r="J606" i="8"/>
  <c r="BE606" i="8" s="1"/>
  <c r="BI602" i="8"/>
  <c r="BH602" i="8"/>
  <c r="BG602" i="8"/>
  <c r="BF602" i="8"/>
  <c r="T602" i="8"/>
  <c r="R602" i="8"/>
  <c r="P602" i="8"/>
  <c r="BK602" i="8"/>
  <c r="J602" i="8"/>
  <c r="BE602" i="8"/>
  <c r="BI597" i="8"/>
  <c r="BH597" i="8"/>
  <c r="BG597" i="8"/>
  <c r="BF597" i="8"/>
  <c r="T597" i="8"/>
  <c r="R597" i="8"/>
  <c r="P597" i="8"/>
  <c r="BK597" i="8"/>
  <c r="J597" i="8"/>
  <c r="BE597" i="8"/>
  <c r="BI594" i="8"/>
  <c r="BH594" i="8"/>
  <c r="BG594" i="8"/>
  <c r="BF594" i="8"/>
  <c r="T594" i="8"/>
  <c r="R594" i="8"/>
  <c r="P594" i="8"/>
  <c r="BK594" i="8"/>
  <c r="J594" i="8"/>
  <c r="BE594" i="8"/>
  <c r="BI591" i="8"/>
  <c r="BH591" i="8"/>
  <c r="BG591" i="8"/>
  <c r="BF591" i="8"/>
  <c r="T591" i="8"/>
  <c r="R591" i="8"/>
  <c r="P591" i="8"/>
  <c r="BK591" i="8"/>
  <c r="J591" i="8"/>
  <c r="BE591" i="8" s="1"/>
  <c r="BI588" i="8"/>
  <c r="BH588" i="8"/>
  <c r="BG588" i="8"/>
  <c r="BF588" i="8"/>
  <c r="T588" i="8"/>
  <c r="R588" i="8"/>
  <c r="P588" i="8"/>
  <c r="BK588" i="8"/>
  <c r="J588" i="8"/>
  <c r="BE588" i="8"/>
  <c r="BI585" i="8"/>
  <c r="BH585" i="8"/>
  <c r="BG585" i="8"/>
  <c r="BF585" i="8"/>
  <c r="T585" i="8"/>
  <c r="R585" i="8"/>
  <c r="P585" i="8"/>
  <c r="BK585" i="8"/>
  <c r="J585" i="8"/>
  <c r="BE585" i="8"/>
  <c r="BI582" i="8"/>
  <c r="BH582" i="8"/>
  <c r="BG582" i="8"/>
  <c r="BF582" i="8"/>
  <c r="T582" i="8"/>
  <c r="R582" i="8"/>
  <c r="P582" i="8"/>
  <c r="BK582" i="8"/>
  <c r="J582" i="8"/>
  <c r="BE582" i="8"/>
  <c r="BI575" i="8"/>
  <c r="BH575" i="8"/>
  <c r="BG575" i="8"/>
  <c r="BF575" i="8"/>
  <c r="T575" i="8"/>
  <c r="R575" i="8"/>
  <c r="P575" i="8"/>
  <c r="BK575" i="8"/>
  <c r="J575" i="8"/>
  <c r="BE575" i="8"/>
  <c r="BI570" i="8"/>
  <c r="BH570" i="8"/>
  <c r="BG570" i="8"/>
  <c r="BF570" i="8"/>
  <c r="T570" i="8"/>
  <c r="R570" i="8"/>
  <c r="P570" i="8"/>
  <c r="BK570" i="8"/>
  <c r="J570" i="8"/>
  <c r="BE570" i="8"/>
  <c r="BI567" i="8"/>
  <c r="BH567" i="8"/>
  <c r="BG567" i="8"/>
  <c r="BF567" i="8"/>
  <c r="T567" i="8"/>
  <c r="R567" i="8"/>
  <c r="P567" i="8"/>
  <c r="BK567" i="8"/>
  <c r="BK560" i="8" s="1"/>
  <c r="J560" i="8" s="1"/>
  <c r="J65" i="8" s="1"/>
  <c r="J567" i="8"/>
  <c r="BE567" i="8"/>
  <c r="BI561" i="8"/>
  <c r="BH561" i="8"/>
  <c r="BG561" i="8"/>
  <c r="BF561" i="8"/>
  <c r="T561" i="8"/>
  <c r="T560" i="8"/>
  <c r="R561" i="8"/>
  <c r="R560" i="8"/>
  <c r="P561" i="8"/>
  <c r="P560" i="8"/>
  <c r="BK561" i="8"/>
  <c r="J561" i="8"/>
  <c r="BE561" i="8" s="1"/>
  <c r="BI555" i="8"/>
  <c r="BH555" i="8"/>
  <c r="BG555" i="8"/>
  <c r="BF555" i="8"/>
  <c r="T555" i="8"/>
  <c r="T554" i="8"/>
  <c r="R555" i="8"/>
  <c r="R554" i="8"/>
  <c r="P555" i="8"/>
  <c r="P554" i="8"/>
  <c r="BK555" i="8"/>
  <c r="BK554" i="8" s="1"/>
  <c r="J554" i="8" s="1"/>
  <c r="J64" i="8" s="1"/>
  <c r="J555" i="8"/>
  <c r="BE555" i="8" s="1"/>
  <c r="BI550" i="8"/>
  <c r="BH550" i="8"/>
  <c r="BG550" i="8"/>
  <c r="BF550" i="8"/>
  <c r="T550" i="8"/>
  <c r="R550" i="8"/>
  <c r="P550" i="8"/>
  <c r="BK550" i="8"/>
  <c r="J550" i="8"/>
  <c r="BE550" i="8"/>
  <c r="BI547" i="8"/>
  <c r="BH547" i="8"/>
  <c r="BG547" i="8"/>
  <c r="BF547" i="8"/>
  <c r="T547" i="8"/>
  <c r="R547" i="8"/>
  <c r="R542" i="8" s="1"/>
  <c r="P547" i="8"/>
  <c r="BK547" i="8"/>
  <c r="BK542" i="8" s="1"/>
  <c r="J542" i="8" s="1"/>
  <c r="J63" i="8" s="1"/>
  <c r="J547" i="8"/>
  <c r="BE547" i="8" s="1"/>
  <c r="BI543" i="8"/>
  <c r="BH543" i="8"/>
  <c r="BG543" i="8"/>
  <c r="BF543" i="8"/>
  <c r="T543" i="8"/>
  <c r="T542" i="8"/>
  <c r="R543" i="8"/>
  <c r="P543" i="8"/>
  <c r="P542" i="8"/>
  <c r="BK543" i="8"/>
  <c r="J543" i="8"/>
  <c r="BE543" i="8" s="1"/>
  <c r="BI538" i="8"/>
  <c r="BH538" i="8"/>
  <c r="BG538" i="8"/>
  <c r="BF538" i="8"/>
  <c r="T538" i="8"/>
  <c r="R538" i="8"/>
  <c r="P538" i="8"/>
  <c r="BK538" i="8"/>
  <c r="J538" i="8"/>
  <c r="BE538" i="8"/>
  <c r="BI534" i="8"/>
  <c r="BH534" i="8"/>
  <c r="BG534" i="8"/>
  <c r="BF534" i="8"/>
  <c r="T534" i="8"/>
  <c r="R534" i="8"/>
  <c r="P534" i="8"/>
  <c r="BK534" i="8"/>
  <c r="J534" i="8"/>
  <c r="BE534" i="8"/>
  <c r="BI530" i="8"/>
  <c r="BH530" i="8"/>
  <c r="BG530" i="8"/>
  <c r="BF530" i="8"/>
  <c r="T530" i="8"/>
  <c r="R530" i="8"/>
  <c r="P530" i="8"/>
  <c r="BK530" i="8"/>
  <c r="J530" i="8"/>
  <c r="BE530" i="8"/>
  <c r="BI526" i="8"/>
  <c r="BH526" i="8"/>
  <c r="BG526" i="8"/>
  <c r="BF526" i="8"/>
  <c r="T526" i="8"/>
  <c r="R526" i="8"/>
  <c r="P526" i="8"/>
  <c r="BK526" i="8"/>
  <c r="J526" i="8"/>
  <c r="BE526" i="8" s="1"/>
  <c r="BI522" i="8"/>
  <c r="BH522" i="8"/>
  <c r="BG522" i="8"/>
  <c r="BF522" i="8"/>
  <c r="T522" i="8"/>
  <c r="R522" i="8"/>
  <c r="P522" i="8"/>
  <c r="BK522" i="8"/>
  <c r="J522" i="8"/>
  <c r="BE522" i="8"/>
  <c r="BI518" i="8"/>
  <c r="BH518" i="8"/>
  <c r="BG518" i="8"/>
  <c r="BF518" i="8"/>
  <c r="T518" i="8"/>
  <c r="R518" i="8"/>
  <c r="P518" i="8"/>
  <c r="BK518" i="8"/>
  <c r="J518" i="8"/>
  <c r="BE518" i="8"/>
  <c r="BI514" i="8"/>
  <c r="BH514" i="8"/>
  <c r="BG514" i="8"/>
  <c r="BF514" i="8"/>
  <c r="T514" i="8"/>
  <c r="R514" i="8"/>
  <c r="P514" i="8"/>
  <c r="BK514" i="8"/>
  <c r="J514" i="8"/>
  <c r="BE514" i="8"/>
  <c r="BI511" i="8"/>
  <c r="BH511" i="8"/>
  <c r="BG511" i="8"/>
  <c r="BF511" i="8"/>
  <c r="T511" i="8"/>
  <c r="R511" i="8"/>
  <c r="P511" i="8"/>
  <c r="BK511" i="8"/>
  <c r="J511" i="8"/>
  <c r="BE511" i="8"/>
  <c r="BI507" i="8"/>
  <c r="BH507" i="8"/>
  <c r="BG507" i="8"/>
  <c r="BF507" i="8"/>
  <c r="T507" i="8"/>
  <c r="R507" i="8"/>
  <c r="P507" i="8"/>
  <c r="BK507" i="8"/>
  <c r="J507" i="8"/>
  <c r="BE507" i="8"/>
  <c r="BI503" i="8"/>
  <c r="BH503" i="8"/>
  <c r="BG503" i="8"/>
  <c r="BF503" i="8"/>
  <c r="T503" i="8"/>
  <c r="R503" i="8"/>
  <c r="P503" i="8"/>
  <c r="BK503" i="8"/>
  <c r="J503" i="8"/>
  <c r="BE503" i="8"/>
  <c r="BI499" i="8"/>
  <c r="BH499" i="8"/>
  <c r="BG499" i="8"/>
  <c r="BF499" i="8"/>
  <c r="T499" i="8"/>
  <c r="R499" i="8"/>
  <c r="P499" i="8"/>
  <c r="BK499" i="8"/>
  <c r="J499" i="8"/>
  <c r="BE499" i="8"/>
  <c r="BI495" i="8"/>
  <c r="BH495" i="8"/>
  <c r="BG495" i="8"/>
  <c r="BF495" i="8"/>
  <c r="T495" i="8"/>
  <c r="R495" i="8"/>
  <c r="P495" i="8"/>
  <c r="BK495" i="8"/>
  <c r="J495" i="8"/>
  <c r="BE495" i="8"/>
  <c r="BI491" i="8"/>
  <c r="BH491" i="8"/>
  <c r="BG491" i="8"/>
  <c r="BF491" i="8"/>
  <c r="T491" i="8"/>
  <c r="R491" i="8"/>
  <c r="P491" i="8"/>
  <c r="BK491" i="8"/>
  <c r="J491" i="8"/>
  <c r="BE491" i="8"/>
  <c r="BI487" i="8"/>
  <c r="BH487" i="8"/>
  <c r="BG487" i="8"/>
  <c r="BF487" i="8"/>
  <c r="T487" i="8"/>
  <c r="R487" i="8"/>
  <c r="P487" i="8"/>
  <c r="BK487" i="8"/>
  <c r="BK482" i="8" s="1"/>
  <c r="J482" i="8" s="1"/>
  <c r="J62" i="8" s="1"/>
  <c r="J487" i="8"/>
  <c r="BE487" i="8"/>
  <c r="BI483" i="8"/>
  <c r="BH483" i="8"/>
  <c r="BG483" i="8"/>
  <c r="BF483" i="8"/>
  <c r="T483" i="8"/>
  <c r="T482" i="8"/>
  <c r="R483" i="8"/>
  <c r="R482" i="8"/>
  <c r="P483" i="8"/>
  <c r="P482" i="8"/>
  <c r="BK483" i="8"/>
  <c r="J483" i="8"/>
  <c r="BE483" i="8" s="1"/>
  <c r="BI479" i="8"/>
  <c r="BH479" i="8"/>
  <c r="BG479" i="8"/>
  <c r="BF479" i="8"/>
  <c r="T479" i="8"/>
  <c r="R479" i="8"/>
  <c r="P479" i="8"/>
  <c r="BK479" i="8"/>
  <c r="J479" i="8"/>
  <c r="BE479" i="8"/>
  <c r="BI474" i="8"/>
  <c r="BH474" i="8"/>
  <c r="BG474" i="8"/>
  <c r="BF474" i="8"/>
  <c r="T474" i="8"/>
  <c r="R474" i="8"/>
  <c r="P474" i="8"/>
  <c r="BK474" i="8"/>
  <c r="J474" i="8"/>
  <c r="BE474" i="8"/>
  <c r="BI468" i="8"/>
  <c r="BH468" i="8"/>
  <c r="BG468" i="8"/>
  <c r="BF468" i="8"/>
  <c r="T468" i="8"/>
  <c r="R468" i="8"/>
  <c r="P468" i="8"/>
  <c r="BK468" i="8"/>
  <c r="J468" i="8"/>
  <c r="BE468" i="8"/>
  <c r="BI462" i="8"/>
  <c r="BH462" i="8"/>
  <c r="BG462" i="8"/>
  <c r="BF462" i="8"/>
  <c r="T462" i="8"/>
  <c r="R462" i="8"/>
  <c r="P462" i="8"/>
  <c r="BK462" i="8"/>
  <c r="J462" i="8"/>
  <c r="BE462" i="8"/>
  <c r="BI455" i="8"/>
  <c r="BH455" i="8"/>
  <c r="BG455" i="8"/>
  <c r="BF455" i="8"/>
  <c r="T455" i="8"/>
  <c r="R455" i="8"/>
  <c r="P455" i="8"/>
  <c r="BK455" i="8"/>
  <c r="J455" i="8"/>
  <c r="BE455" i="8"/>
  <c r="BI452" i="8"/>
  <c r="BH452" i="8"/>
  <c r="BG452" i="8"/>
  <c r="BF452" i="8"/>
  <c r="T452" i="8"/>
  <c r="R452" i="8"/>
  <c r="P452" i="8"/>
  <c r="BK452" i="8"/>
  <c r="J452" i="8"/>
  <c r="BE452" i="8"/>
  <c r="BI448" i="8"/>
  <c r="BH448" i="8"/>
  <c r="BG448" i="8"/>
  <c r="BF448" i="8"/>
  <c r="T448" i="8"/>
  <c r="R448" i="8"/>
  <c r="P448" i="8"/>
  <c r="BK448" i="8"/>
  <c r="J448" i="8"/>
  <c r="BE448" i="8"/>
  <c r="BI444" i="8"/>
  <c r="BH444" i="8"/>
  <c r="BG444" i="8"/>
  <c r="BF444" i="8"/>
  <c r="T444" i="8"/>
  <c r="R444" i="8"/>
  <c r="P444" i="8"/>
  <c r="BK444" i="8"/>
  <c r="J444" i="8"/>
  <c r="BE444" i="8"/>
  <c r="BI441" i="8"/>
  <c r="BH441" i="8"/>
  <c r="BG441" i="8"/>
  <c r="BF441" i="8"/>
  <c r="T441" i="8"/>
  <c r="R441" i="8"/>
  <c r="P441" i="8"/>
  <c r="BK441" i="8"/>
  <c r="J441" i="8"/>
  <c r="BE441" i="8"/>
  <c r="BI435" i="8"/>
  <c r="BH435" i="8"/>
  <c r="BG435" i="8"/>
  <c r="BF435" i="8"/>
  <c r="T435" i="8"/>
  <c r="R435" i="8"/>
  <c r="P435" i="8"/>
  <c r="BK435" i="8"/>
  <c r="J435" i="8"/>
  <c r="BE435" i="8"/>
  <c r="BI429" i="8"/>
  <c r="BH429" i="8"/>
  <c r="BG429" i="8"/>
  <c r="BF429" i="8"/>
  <c r="T429" i="8"/>
  <c r="R429" i="8"/>
  <c r="P429" i="8"/>
  <c r="BK429" i="8"/>
  <c r="J429" i="8"/>
  <c r="BE429" i="8"/>
  <c r="BI422" i="8"/>
  <c r="BH422" i="8"/>
  <c r="BG422" i="8"/>
  <c r="BF422" i="8"/>
  <c r="T422" i="8"/>
  <c r="R422" i="8"/>
  <c r="P422" i="8"/>
  <c r="BK422" i="8"/>
  <c r="J422" i="8"/>
  <c r="BE422" i="8"/>
  <c r="BI416" i="8"/>
  <c r="BH416" i="8"/>
  <c r="BG416" i="8"/>
  <c r="BF416" i="8"/>
  <c r="T416" i="8"/>
  <c r="R416" i="8"/>
  <c r="P416" i="8"/>
  <c r="BK416" i="8"/>
  <c r="J416" i="8"/>
  <c r="BE416" i="8"/>
  <c r="BI409" i="8"/>
  <c r="BH409" i="8"/>
  <c r="BG409" i="8"/>
  <c r="BF409" i="8"/>
  <c r="T409" i="8"/>
  <c r="R409" i="8"/>
  <c r="R404" i="8" s="1"/>
  <c r="P409" i="8"/>
  <c r="BK409" i="8"/>
  <c r="BK404" i="8" s="1"/>
  <c r="J404" i="8" s="1"/>
  <c r="J61" i="8" s="1"/>
  <c r="J409" i="8"/>
  <c r="BE409" i="8"/>
  <c r="BI405" i="8"/>
  <c r="BH405" i="8"/>
  <c r="BG405" i="8"/>
  <c r="BF405" i="8"/>
  <c r="T405" i="8"/>
  <c r="T404" i="8"/>
  <c r="R405" i="8"/>
  <c r="P405" i="8"/>
  <c r="P404" i="8"/>
  <c r="BK405" i="8"/>
  <c r="J405" i="8"/>
  <c r="BE405" i="8" s="1"/>
  <c r="BI398" i="8"/>
  <c r="BH398" i="8"/>
  <c r="BG398" i="8"/>
  <c r="BF398" i="8"/>
  <c r="T398" i="8"/>
  <c r="R398" i="8"/>
  <c r="P398" i="8"/>
  <c r="BK398" i="8"/>
  <c r="J398" i="8"/>
  <c r="BE398" i="8"/>
  <c r="BI393" i="8"/>
  <c r="BH393" i="8"/>
  <c r="BG393" i="8"/>
  <c r="BF393" i="8"/>
  <c r="T393" i="8"/>
  <c r="R393" i="8"/>
  <c r="P393" i="8"/>
  <c r="BK393" i="8"/>
  <c r="J393" i="8"/>
  <c r="BE393" i="8"/>
  <c r="BI389" i="8"/>
  <c r="BH389" i="8"/>
  <c r="BG389" i="8"/>
  <c r="BF389" i="8"/>
  <c r="T389" i="8"/>
  <c r="R389" i="8"/>
  <c r="P389" i="8"/>
  <c r="BK389" i="8"/>
  <c r="J389" i="8"/>
  <c r="BE389" i="8"/>
  <c r="BI386" i="8"/>
  <c r="BH386" i="8"/>
  <c r="BG386" i="8"/>
  <c r="BF386" i="8"/>
  <c r="T386" i="8"/>
  <c r="R386" i="8"/>
  <c r="P386" i="8"/>
  <c r="BK386" i="8"/>
  <c r="J386" i="8"/>
  <c r="BE386" i="8"/>
  <c r="BI380" i="8"/>
  <c r="BH380" i="8"/>
  <c r="BG380" i="8"/>
  <c r="BF380" i="8"/>
  <c r="T380" i="8"/>
  <c r="R380" i="8"/>
  <c r="P380" i="8"/>
  <c r="BK380" i="8"/>
  <c r="J380" i="8"/>
  <c r="BE380" i="8"/>
  <c r="BI374" i="8"/>
  <c r="BH374" i="8"/>
  <c r="BG374" i="8"/>
  <c r="BF374" i="8"/>
  <c r="T374" i="8"/>
  <c r="R374" i="8"/>
  <c r="P374" i="8"/>
  <c r="BK374" i="8"/>
  <c r="J374" i="8"/>
  <c r="BE374" i="8"/>
  <c r="BI370" i="8"/>
  <c r="BH370" i="8"/>
  <c r="BG370" i="8"/>
  <c r="BF370" i="8"/>
  <c r="T370" i="8"/>
  <c r="R370" i="8"/>
  <c r="P370" i="8"/>
  <c r="BK370" i="8"/>
  <c r="J370" i="8"/>
  <c r="BE370" i="8"/>
  <c r="BI367" i="8"/>
  <c r="BH367" i="8"/>
  <c r="BG367" i="8"/>
  <c r="BF367" i="8"/>
  <c r="T367" i="8"/>
  <c r="R367" i="8"/>
  <c r="P367" i="8"/>
  <c r="BK367" i="8"/>
  <c r="J367" i="8"/>
  <c r="BE367" i="8"/>
  <c r="BI363" i="8"/>
  <c r="BH363" i="8"/>
  <c r="BG363" i="8"/>
  <c r="BF363" i="8"/>
  <c r="T363" i="8"/>
  <c r="R363" i="8"/>
  <c r="P363" i="8"/>
  <c r="BK363" i="8"/>
  <c r="J363" i="8"/>
  <c r="BE363" i="8"/>
  <c r="BI359" i="8"/>
  <c r="BH359" i="8"/>
  <c r="BG359" i="8"/>
  <c r="BF359" i="8"/>
  <c r="T359" i="8"/>
  <c r="T358" i="8"/>
  <c r="R359" i="8"/>
  <c r="R358" i="8"/>
  <c r="P359" i="8"/>
  <c r="P358" i="8"/>
  <c r="BK359" i="8"/>
  <c r="BK358" i="8"/>
  <c r="J358" i="8" s="1"/>
  <c r="J60" i="8" s="1"/>
  <c r="J359" i="8"/>
  <c r="BE359" i="8" s="1"/>
  <c r="BI354" i="8"/>
  <c r="BH354" i="8"/>
  <c r="BG354" i="8"/>
  <c r="BF354" i="8"/>
  <c r="T354" i="8"/>
  <c r="R354" i="8"/>
  <c r="P354" i="8"/>
  <c r="BK354" i="8"/>
  <c r="J354" i="8"/>
  <c r="BE354" i="8"/>
  <c r="BI351" i="8"/>
  <c r="BH351" i="8"/>
  <c r="BG351" i="8"/>
  <c r="BF351" i="8"/>
  <c r="T351" i="8"/>
  <c r="R351" i="8"/>
  <c r="P351" i="8"/>
  <c r="BK351" i="8"/>
  <c r="J351" i="8"/>
  <c r="BE351" i="8"/>
  <c r="BI346" i="8"/>
  <c r="BH346" i="8"/>
  <c r="BG346" i="8"/>
  <c r="BF346" i="8"/>
  <c r="T346" i="8"/>
  <c r="R346" i="8"/>
  <c r="P346" i="8"/>
  <c r="BK346" i="8"/>
  <c r="J346" i="8"/>
  <c r="BE346" i="8"/>
  <c r="BI342" i="8"/>
  <c r="BH342" i="8"/>
  <c r="BG342" i="8"/>
  <c r="BF342" i="8"/>
  <c r="T342" i="8"/>
  <c r="R342" i="8"/>
  <c r="R333" i="8" s="1"/>
  <c r="P342" i="8"/>
  <c r="BK342" i="8"/>
  <c r="J342" i="8"/>
  <c r="BE342" i="8"/>
  <c r="BI338" i="8"/>
  <c r="BH338" i="8"/>
  <c r="BG338" i="8"/>
  <c r="BF338" i="8"/>
  <c r="T338" i="8"/>
  <c r="R338" i="8"/>
  <c r="P338" i="8"/>
  <c r="BK338" i="8"/>
  <c r="BK333" i="8" s="1"/>
  <c r="J333" i="8" s="1"/>
  <c r="J59" i="8" s="1"/>
  <c r="J338" i="8"/>
  <c r="BE338" i="8"/>
  <c r="BI334" i="8"/>
  <c r="BH334" i="8"/>
  <c r="BG334" i="8"/>
  <c r="BF334" i="8"/>
  <c r="T334" i="8"/>
  <c r="T333" i="8"/>
  <c r="R334" i="8"/>
  <c r="P334" i="8"/>
  <c r="P333" i="8"/>
  <c r="BK334" i="8"/>
  <c r="J334" i="8"/>
  <c r="BE334" i="8" s="1"/>
  <c r="BI330" i="8"/>
  <c r="BH330" i="8"/>
  <c r="BG330" i="8"/>
  <c r="BF330" i="8"/>
  <c r="T330" i="8"/>
  <c r="R330" i="8"/>
  <c r="P330" i="8"/>
  <c r="BK330" i="8"/>
  <c r="J330" i="8"/>
  <c r="BE330" i="8"/>
  <c r="BI327" i="8"/>
  <c r="BH327" i="8"/>
  <c r="BG327" i="8"/>
  <c r="BF327" i="8"/>
  <c r="T327" i="8"/>
  <c r="R327" i="8"/>
  <c r="P327" i="8"/>
  <c r="BK327" i="8"/>
  <c r="J327" i="8"/>
  <c r="BE327" i="8"/>
  <c r="BI324" i="8"/>
  <c r="BH324" i="8"/>
  <c r="BG324" i="8"/>
  <c r="BF324" i="8"/>
  <c r="T324" i="8"/>
  <c r="R324" i="8"/>
  <c r="P324" i="8"/>
  <c r="BK324" i="8"/>
  <c r="J324" i="8"/>
  <c r="BE324" i="8"/>
  <c r="BI321" i="8"/>
  <c r="BH321" i="8"/>
  <c r="BG321" i="8"/>
  <c r="BF321" i="8"/>
  <c r="T321" i="8"/>
  <c r="R321" i="8"/>
  <c r="P321" i="8"/>
  <c r="BK321" i="8"/>
  <c r="J321" i="8"/>
  <c r="BE321" i="8"/>
  <c r="BI317" i="8"/>
  <c r="BH317" i="8"/>
  <c r="BG317" i="8"/>
  <c r="BF317" i="8"/>
  <c r="T317" i="8"/>
  <c r="R317" i="8"/>
  <c r="P317" i="8"/>
  <c r="BK317" i="8"/>
  <c r="J317" i="8"/>
  <c r="BE317" i="8"/>
  <c r="BI311" i="8"/>
  <c r="BH311" i="8"/>
  <c r="BG311" i="8"/>
  <c r="BF311" i="8"/>
  <c r="T311" i="8"/>
  <c r="R311" i="8"/>
  <c r="P311" i="8"/>
  <c r="BK311" i="8"/>
  <c r="J311" i="8"/>
  <c r="BE311" i="8"/>
  <c r="BI308" i="8"/>
  <c r="BH308" i="8"/>
  <c r="BG308" i="8"/>
  <c r="BF308" i="8"/>
  <c r="T308" i="8"/>
  <c r="R308" i="8"/>
  <c r="P308" i="8"/>
  <c r="BK308" i="8"/>
  <c r="J308" i="8"/>
  <c r="BE308" i="8"/>
  <c r="BI304" i="8"/>
  <c r="BH304" i="8"/>
  <c r="BG304" i="8"/>
  <c r="BF304" i="8"/>
  <c r="T304" i="8"/>
  <c r="R304" i="8"/>
  <c r="P304" i="8"/>
  <c r="BK304" i="8"/>
  <c r="J304" i="8"/>
  <c r="BE304" i="8"/>
  <c r="BI301" i="8"/>
  <c r="BH301" i="8"/>
  <c r="BG301" i="8"/>
  <c r="BF301" i="8"/>
  <c r="T301" i="8"/>
  <c r="R301" i="8"/>
  <c r="P301" i="8"/>
  <c r="BK301" i="8"/>
  <c r="J301" i="8"/>
  <c r="BE301" i="8"/>
  <c r="BI295" i="8"/>
  <c r="BH295" i="8"/>
  <c r="BG295" i="8"/>
  <c r="BF295" i="8"/>
  <c r="T295" i="8"/>
  <c r="R295" i="8"/>
  <c r="P295" i="8"/>
  <c r="BK295" i="8"/>
  <c r="J295" i="8"/>
  <c r="BE295" i="8"/>
  <c r="BI291" i="8"/>
  <c r="BH291" i="8"/>
  <c r="BG291" i="8"/>
  <c r="BF291" i="8"/>
  <c r="T291" i="8"/>
  <c r="R291" i="8"/>
  <c r="P291" i="8"/>
  <c r="BK291" i="8"/>
  <c r="J291" i="8"/>
  <c r="BE291" i="8"/>
  <c r="BI280" i="8"/>
  <c r="BH280" i="8"/>
  <c r="BG280" i="8"/>
  <c r="BF280" i="8"/>
  <c r="T280" i="8"/>
  <c r="R280" i="8"/>
  <c r="P280" i="8"/>
  <c r="BK280" i="8"/>
  <c r="J280" i="8"/>
  <c r="BE280" i="8"/>
  <c r="BI274" i="8"/>
  <c r="BH274" i="8"/>
  <c r="BG274" i="8"/>
  <c r="BF274" i="8"/>
  <c r="T274" i="8"/>
  <c r="R274" i="8"/>
  <c r="P274" i="8"/>
  <c r="BK274" i="8"/>
  <c r="J274" i="8"/>
  <c r="BE274" i="8"/>
  <c r="BI263" i="8"/>
  <c r="BH263" i="8"/>
  <c r="BG263" i="8"/>
  <c r="BF263" i="8"/>
  <c r="T263" i="8"/>
  <c r="R263" i="8"/>
  <c r="P263" i="8"/>
  <c r="BK263" i="8"/>
  <c r="J263" i="8"/>
  <c r="BE263" i="8"/>
  <c r="BI260" i="8"/>
  <c r="BH260" i="8"/>
  <c r="BG260" i="8"/>
  <c r="BF260" i="8"/>
  <c r="T260" i="8"/>
  <c r="R260" i="8"/>
  <c r="P260" i="8"/>
  <c r="BK260" i="8"/>
  <c r="J260" i="8"/>
  <c r="BE260" i="8"/>
  <c r="BI255" i="8"/>
  <c r="BH255" i="8"/>
  <c r="BG255" i="8"/>
  <c r="BF255" i="8"/>
  <c r="T255" i="8"/>
  <c r="R255" i="8"/>
  <c r="P255" i="8"/>
  <c r="BK255" i="8"/>
  <c r="J255" i="8"/>
  <c r="BE255" i="8"/>
  <c r="BI252" i="8"/>
  <c r="BH252" i="8"/>
  <c r="BG252" i="8"/>
  <c r="BF252" i="8"/>
  <c r="T252" i="8"/>
  <c r="R252" i="8"/>
  <c r="P252" i="8"/>
  <c r="BK252" i="8"/>
  <c r="J252" i="8"/>
  <c r="BE252" i="8"/>
  <c r="BI244" i="8"/>
  <c r="BH244" i="8"/>
  <c r="BG244" i="8"/>
  <c r="BF244" i="8"/>
  <c r="T244" i="8"/>
  <c r="R244" i="8"/>
  <c r="P244" i="8"/>
  <c r="BK244" i="8"/>
  <c r="J244" i="8"/>
  <c r="BE244" i="8"/>
  <c r="BI237" i="8"/>
  <c r="BH237" i="8"/>
  <c r="BG237" i="8"/>
  <c r="BF237" i="8"/>
  <c r="T237" i="8"/>
  <c r="R237" i="8"/>
  <c r="P237" i="8"/>
  <c r="BK237" i="8"/>
  <c r="J237" i="8"/>
  <c r="BE237" i="8"/>
  <c r="BI233" i="8"/>
  <c r="BH233" i="8"/>
  <c r="BG233" i="8"/>
  <c r="BF233" i="8"/>
  <c r="T233" i="8"/>
  <c r="R233" i="8"/>
  <c r="P233" i="8"/>
  <c r="BK233" i="8"/>
  <c r="J233" i="8"/>
  <c r="BE233" i="8"/>
  <c r="BI227" i="8"/>
  <c r="BH227" i="8"/>
  <c r="BG227" i="8"/>
  <c r="BF227" i="8"/>
  <c r="T227" i="8"/>
  <c r="R227" i="8"/>
  <c r="P227" i="8"/>
  <c r="BK227" i="8"/>
  <c r="J227" i="8"/>
  <c r="BE227" i="8"/>
  <c r="BI218" i="8"/>
  <c r="BH218" i="8"/>
  <c r="BG218" i="8"/>
  <c r="BF218" i="8"/>
  <c r="T218" i="8"/>
  <c r="R218" i="8"/>
  <c r="P218" i="8"/>
  <c r="BK218" i="8"/>
  <c r="J218" i="8"/>
  <c r="BE218" i="8"/>
  <c r="BI215" i="8"/>
  <c r="BH215" i="8"/>
  <c r="BG215" i="8"/>
  <c r="BF215" i="8"/>
  <c r="T215" i="8"/>
  <c r="R215" i="8"/>
  <c r="P215" i="8"/>
  <c r="BK215" i="8"/>
  <c r="J215" i="8"/>
  <c r="BE215" i="8"/>
  <c r="BI212" i="8"/>
  <c r="BH212" i="8"/>
  <c r="BG212" i="8"/>
  <c r="BF212" i="8"/>
  <c r="T212" i="8"/>
  <c r="R212" i="8"/>
  <c r="P212" i="8"/>
  <c r="BK212" i="8"/>
  <c r="J212" i="8"/>
  <c r="BE212" i="8"/>
  <c r="BI209" i="8"/>
  <c r="BH209" i="8"/>
  <c r="BG209" i="8"/>
  <c r="BF209" i="8"/>
  <c r="T209" i="8"/>
  <c r="R209" i="8"/>
  <c r="P209" i="8"/>
  <c r="BK209" i="8"/>
  <c r="J209" i="8"/>
  <c r="BE209" i="8"/>
  <c r="BI206" i="8"/>
  <c r="BH206" i="8"/>
  <c r="BG206" i="8"/>
  <c r="BF206" i="8"/>
  <c r="T206" i="8"/>
  <c r="R206" i="8"/>
  <c r="P206" i="8"/>
  <c r="BK206" i="8"/>
  <c r="J206" i="8"/>
  <c r="BE206" i="8"/>
  <c r="BI203" i="8"/>
  <c r="BH203" i="8"/>
  <c r="BG203" i="8"/>
  <c r="BF203" i="8"/>
  <c r="T203" i="8"/>
  <c r="R203" i="8"/>
  <c r="P203" i="8"/>
  <c r="BK203" i="8"/>
  <c r="J203" i="8"/>
  <c r="BE203" i="8"/>
  <c r="BI200" i="8"/>
  <c r="BH200" i="8"/>
  <c r="BG200" i="8"/>
  <c r="BF200" i="8"/>
  <c r="T200" i="8"/>
  <c r="R200" i="8"/>
  <c r="P200" i="8"/>
  <c r="BK200" i="8"/>
  <c r="J200" i="8"/>
  <c r="BE200" i="8"/>
  <c r="BI196" i="8"/>
  <c r="BH196" i="8"/>
  <c r="BG196" i="8"/>
  <c r="BF196" i="8"/>
  <c r="T196" i="8"/>
  <c r="R196" i="8"/>
  <c r="P196" i="8"/>
  <c r="BK196" i="8"/>
  <c r="J196" i="8"/>
  <c r="BE196" i="8"/>
  <c r="BI193" i="8"/>
  <c r="BH193" i="8"/>
  <c r="BG193" i="8"/>
  <c r="BF193" i="8"/>
  <c r="T193" i="8"/>
  <c r="R193" i="8"/>
  <c r="P193" i="8"/>
  <c r="BK193" i="8"/>
  <c r="J193" i="8"/>
  <c r="BE193" i="8"/>
  <c r="BI190" i="8"/>
  <c r="BH190" i="8"/>
  <c r="BG190" i="8"/>
  <c r="BF190" i="8"/>
  <c r="T190" i="8"/>
  <c r="R190" i="8"/>
  <c r="P190" i="8"/>
  <c r="BK190" i="8"/>
  <c r="J190" i="8"/>
  <c r="BE190" i="8"/>
  <c r="BI186" i="8"/>
  <c r="BH186" i="8"/>
  <c r="BG186" i="8"/>
  <c r="BF186" i="8"/>
  <c r="T186" i="8"/>
  <c r="R186" i="8"/>
  <c r="P186" i="8"/>
  <c r="BK186" i="8"/>
  <c r="J186" i="8"/>
  <c r="BE186" i="8"/>
  <c r="BI183" i="8"/>
  <c r="BH183" i="8"/>
  <c r="BG183" i="8"/>
  <c r="BF183" i="8"/>
  <c r="T183" i="8"/>
  <c r="R183" i="8"/>
  <c r="P183" i="8"/>
  <c r="BK183" i="8"/>
  <c r="J183" i="8"/>
  <c r="BE183" i="8"/>
  <c r="BI179" i="8"/>
  <c r="BH179" i="8"/>
  <c r="BG179" i="8"/>
  <c r="BF179" i="8"/>
  <c r="T179" i="8"/>
  <c r="R179" i="8"/>
  <c r="P179" i="8"/>
  <c r="BK179" i="8"/>
  <c r="J179" i="8"/>
  <c r="BE179" i="8"/>
  <c r="BI175" i="8"/>
  <c r="BH175" i="8"/>
  <c r="BG175" i="8"/>
  <c r="BF175" i="8"/>
  <c r="T175" i="8"/>
  <c r="R175" i="8"/>
  <c r="P175" i="8"/>
  <c r="BK175" i="8"/>
  <c r="J175" i="8"/>
  <c r="BE175" i="8"/>
  <c r="BI172" i="8"/>
  <c r="BH172" i="8"/>
  <c r="BG172" i="8"/>
  <c r="BF172" i="8"/>
  <c r="T172" i="8"/>
  <c r="R172" i="8"/>
  <c r="P172" i="8"/>
  <c r="BK172" i="8"/>
  <c r="J172" i="8"/>
  <c r="BE172" i="8"/>
  <c r="BI166" i="8"/>
  <c r="BH166" i="8"/>
  <c r="BG166" i="8"/>
  <c r="BF166" i="8"/>
  <c r="T166" i="8"/>
  <c r="R166" i="8"/>
  <c r="P166" i="8"/>
  <c r="BK166" i="8"/>
  <c r="J166" i="8"/>
  <c r="BE166" i="8"/>
  <c r="BI163" i="8"/>
  <c r="BH163" i="8"/>
  <c r="BG163" i="8"/>
  <c r="BF163" i="8"/>
  <c r="T163" i="8"/>
  <c r="R163" i="8"/>
  <c r="P163" i="8"/>
  <c r="BK163" i="8"/>
  <c r="J163" i="8"/>
  <c r="BE163" i="8"/>
  <c r="BI153" i="8"/>
  <c r="BH153" i="8"/>
  <c r="BG153" i="8"/>
  <c r="BF153" i="8"/>
  <c r="T153" i="8"/>
  <c r="R153" i="8"/>
  <c r="P153" i="8"/>
  <c r="BK153" i="8"/>
  <c r="J153" i="8"/>
  <c r="BE153" i="8"/>
  <c r="BI149" i="8"/>
  <c r="BH149" i="8"/>
  <c r="BG149" i="8"/>
  <c r="BF149" i="8"/>
  <c r="T149" i="8"/>
  <c r="R149" i="8"/>
  <c r="P149" i="8"/>
  <c r="BK149" i="8"/>
  <c r="J149" i="8"/>
  <c r="BE149" i="8"/>
  <c r="BI146" i="8"/>
  <c r="BH146" i="8"/>
  <c r="BG146" i="8"/>
  <c r="BF146" i="8"/>
  <c r="T146" i="8"/>
  <c r="R146" i="8"/>
  <c r="P146" i="8"/>
  <c r="BK146" i="8"/>
  <c r="J146" i="8"/>
  <c r="BE146" i="8"/>
  <c r="BI143" i="8"/>
  <c r="BH143" i="8"/>
  <c r="BG143" i="8"/>
  <c r="BF143" i="8"/>
  <c r="T143" i="8"/>
  <c r="R143" i="8"/>
  <c r="P143" i="8"/>
  <c r="BK143" i="8"/>
  <c r="J143" i="8"/>
  <c r="BE143" i="8"/>
  <c r="BI139" i="8"/>
  <c r="BH139" i="8"/>
  <c r="BG139" i="8"/>
  <c r="BF139" i="8"/>
  <c r="T139" i="8"/>
  <c r="R139" i="8"/>
  <c r="P139" i="8"/>
  <c r="BK139" i="8"/>
  <c r="J139" i="8"/>
  <c r="BE139" i="8"/>
  <c r="BI134" i="8"/>
  <c r="BH134" i="8"/>
  <c r="BG134" i="8"/>
  <c r="BF134" i="8"/>
  <c r="T134" i="8"/>
  <c r="R134" i="8"/>
  <c r="P134" i="8"/>
  <c r="BK134" i="8"/>
  <c r="J134" i="8"/>
  <c r="BE134" i="8"/>
  <c r="BI129" i="8"/>
  <c r="BH129" i="8"/>
  <c r="BG129" i="8"/>
  <c r="BF129" i="8"/>
  <c r="T129" i="8"/>
  <c r="R129" i="8"/>
  <c r="P129" i="8"/>
  <c r="BK129" i="8"/>
  <c r="J129" i="8"/>
  <c r="BE129" i="8"/>
  <c r="BI125" i="8"/>
  <c r="BH125" i="8"/>
  <c r="BG125" i="8"/>
  <c r="BF125" i="8"/>
  <c r="T125" i="8"/>
  <c r="R125" i="8"/>
  <c r="P125" i="8"/>
  <c r="BK125" i="8"/>
  <c r="J125" i="8"/>
  <c r="BE125" i="8"/>
  <c r="BI123" i="8"/>
  <c r="BH123" i="8"/>
  <c r="BG123" i="8"/>
  <c r="BF123" i="8"/>
  <c r="T123" i="8"/>
  <c r="R123" i="8"/>
  <c r="P123" i="8"/>
  <c r="BK123" i="8"/>
  <c r="J123" i="8"/>
  <c r="BE123" i="8"/>
  <c r="BI121" i="8"/>
  <c r="BH121" i="8"/>
  <c r="BG121" i="8"/>
  <c r="BF121" i="8"/>
  <c r="T121" i="8"/>
  <c r="R121" i="8"/>
  <c r="P121" i="8"/>
  <c r="BK121" i="8"/>
  <c r="J121" i="8"/>
  <c r="BE121" i="8"/>
  <c r="BI119" i="8"/>
  <c r="BH119" i="8"/>
  <c r="BG119" i="8"/>
  <c r="BF119" i="8"/>
  <c r="T119" i="8"/>
  <c r="R119" i="8"/>
  <c r="P119" i="8"/>
  <c r="BK119" i="8"/>
  <c r="J119" i="8"/>
  <c r="BE119" i="8"/>
  <c r="BI116" i="8"/>
  <c r="BH116" i="8"/>
  <c r="BG116" i="8"/>
  <c r="BF116" i="8"/>
  <c r="T116" i="8"/>
  <c r="R116" i="8"/>
  <c r="P116" i="8"/>
  <c r="BK116" i="8"/>
  <c r="J116" i="8"/>
  <c r="BE116" i="8"/>
  <c r="BI112" i="8"/>
  <c r="BH112" i="8"/>
  <c r="BG112" i="8"/>
  <c r="BF112" i="8"/>
  <c r="T112" i="8"/>
  <c r="R112" i="8"/>
  <c r="P112" i="8"/>
  <c r="BK112" i="8"/>
  <c r="J112" i="8"/>
  <c r="BE112" i="8"/>
  <c r="BI108" i="8"/>
  <c r="BH108" i="8"/>
  <c r="BG108" i="8"/>
  <c r="BF108" i="8"/>
  <c r="T108" i="8"/>
  <c r="R108" i="8"/>
  <c r="P108" i="8"/>
  <c r="BK108" i="8"/>
  <c r="J108" i="8"/>
  <c r="BE108" i="8"/>
  <c r="BI104" i="8"/>
  <c r="BH104" i="8"/>
  <c r="BG104" i="8"/>
  <c r="BF104" i="8"/>
  <c r="T104" i="8"/>
  <c r="R104" i="8"/>
  <c r="R96" i="8" s="1"/>
  <c r="R95" i="8" s="1"/>
  <c r="P104" i="8"/>
  <c r="BK104" i="8"/>
  <c r="J104" i="8"/>
  <c r="BE104" i="8"/>
  <c r="BI100" i="8"/>
  <c r="BH100" i="8"/>
  <c r="BG100" i="8"/>
  <c r="BF100" i="8"/>
  <c r="T100" i="8"/>
  <c r="R100" i="8"/>
  <c r="P100" i="8"/>
  <c r="BK100" i="8"/>
  <c r="J100" i="8"/>
  <c r="BE100" i="8"/>
  <c r="BI97" i="8"/>
  <c r="F34" i="8"/>
  <c r="BD58" i="1" s="1"/>
  <c r="BH97" i="8"/>
  <c r="F33" i="8" s="1"/>
  <c r="BC58" i="1" s="1"/>
  <c r="BG97" i="8"/>
  <c r="F32" i="8"/>
  <c r="BB58" i="1" s="1"/>
  <c r="BF97" i="8"/>
  <c r="J31" i="8" s="1"/>
  <c r="AW58" i="1" s="1"/>
  <c r="T97" i="8"/>
  <c r="T96" i="8"/>
  <c r="T95" i="8" s="1"/>
  <c r="R97" i="8"/>
  <c r="P97" i="8"/>
  <c r="P96" i="8"/>
  <c r="P95" i="8" s="1"/>
  <c r="P94" i="8" s="1"/>
  <c r="AU58" i="1" s="1"/>
  <c r="BK97" i="8"/>
  <c r="BK96" i="8" s="1"/>
  <c r="J97" i="8"/>
  <c r="BE97" i="8" s="1"/>
  <c r="J90" i="8"/>
  <c r="F90" i="8"/>
  <c r="F88" i="8"/>
  <c r="E86" i="8"/>
  <c r="J51" i="8"/>
  <c r="F51" i="8"/>
  <c r="F49" i="8"/>
  <c r="E47" i="8"/>
  <c r="J18" i="8"/>
  <c r="E18" i="8"/>
  <c r="F52" i="8" s="1"/>
  <c r="J17" i="8"/>
  <c r="J12" i="8"/>
  <c r="J88" i="8" s="1"/>
  <c r="J49" i="8"/>
  <c r="E7" i="8"/>
  <c r="E45" i="8" s="1"/>
  <c r="E84" i="8"/>
  <c r="AY57" i="1"/>
  <c r="AX57" i="1"/>
  <c r="BI929" i="7"/>
  <c r="BH929" i="7"/>
  <c r="BG929" i="7"/>
  <c r="BF929" i="7"/>
  <c r="T929" i="7"/>
  <c r="T928" i="7" s="1"/>
  <c r="R929" i="7"/>
  <c r="R928" i="7" s="1"/>
  <c r="P929" i="7"/>
  <c r="P928" i="7" s="1"/>
  <c r="BK929" i="7"/>
  <c r="BK928" i="7" s="1"/>
  <c r="J928" i="7" s="1"/>
  <c r="J75" i="7" s="1"/>
  <c r="J929" i="7"/>
  <c r="BE929" i="7"/>
  <c r="BI923" i="7"/>
  <c r="BH923" i="7"/>
  <c r="BG923" i="7"/>
  <c r="BF923" i="7"/>
  <c r="T923" i="7"/>
  <c r="R923" i="7"/>
  <c r="P923" i="7"/>
  <c r="BK923" i="7"/>
  <c r="J923" i="7"/>
  <c r="BE923" i="7" s="1"/>
  <c r="BI918" i="7"/>
  <c r="BH918" i="7"/>
  <c r="BG918" i="7"/>
  <c r="BF918" i="7"/>
  <c r="T918" i="7"/>
  <c r="R918" i="7"/>
  <c r="P918" i="7"/>
  <c r="BK918" i="7"/>
  <c r="J918" i="7"/>
  <c r="BE918" i="7" s="1"/>
  <c r="BI913" i="7"/>
  <c r="BH913" i="7"/>
  <c r="BG913" i="7"/>
  <c r="BF913" i="7"/>
  <c r="T913" i="7"/>
  <c r="R913" i="7"/>
  <c r="P913" i="7"/>
  <c r="BK913" i="7"/>
  <c r="J913" i="7"/>
  <c r="BE913" i="7" s="1"/>
  <c r="BI906" i="7"/>
  <c r="BH906" i="7"/>
  <c r="BG906" i="7"/>
  <c r="BF906" i="7"/>
  <c r="T906" i="7"/>
  <c r="R906" i="7"/>
  <c r="P906" i="7"/>
  <c r="BK906" i="7"/>
  <c r="J906" i="7"/>
  <c r="BE906" i="7" s="1"/>
  <c r="BI896" i="7"/>
  <c r="BH896" i="7"/>
  <c r="BG896" i="7"/>
  <c r="BF896" i="7"/>
  <c r="T896" i="7"/>
  <c r="R896" i="7"/>
  <c r="P896" i="7"/>
  <c r="BK896" i="7"/>
  <c r="J896" i="7"/>
  <c r="BE896" i="7" s="1"/>
  <c r="BI891" i="7"/>
  <c r="BH891" i="7"/>
  <c r="BG891" i="7"/>
  <c r="BF891" i="7"/>
  <c r="T891" i="7"/>
  <c r="R891" i="7"/>
  <c r="P891" i="7"/>
  <c r="BK891" i="7"/>
  <c r="J891" i="7"/>
  <c r="BE891" i="7" s="1"/>
  <c r="BI881" i="7"/>
  <c r="BH881" i="7"/>
  <c r="BG881" i="7"/>
  <c r="BF881" i="7"/>
  <c r="T881" i="7"/>
  <c r="R881" i="7"/>
  <c r="P881" i="7"/>
  <c r="BK881" i="7"/>
  <c r="J881" i="7"/>
  <c r="BE881" i="7" s="1"/>
  <c r="BI875" i="7"/>
  <c r="BH875" i="7"/>
  <c r="BG875" i="7"/>
  <c r="BF875" i="7"/>
  <c r="T875" i="7"/>
  <c r="T874" i="7" s="1"/>
  <c r="R875" i="7"/>
  <c r="R874" i="7"/>
  <c r="R873" i="7" s="1"/>
  <c r="P875" i="7"/>
  <c r="P874" i="7" s="1"/>
  <c r="P873" i="7" s="1"/>
  <c r="BK875" i="7"/>
  <c r="BK874" i="7"/>
  <c r="J875" i="7"/>
  <c r="BE875" i="7" s="1"/>
  <c r="BI870" i="7"/>
  <c r="BH870" i="7"/>
  <c r="BG870" i="7"/>
  <c r="BF870" i="7"/>
  <c r="T870" i="7"/>
  <c r="T869" i="7" s="1"/>
  <c r="R870" i="7"/>
  <c r="R869" i="7" s="1"/>
  <c r="P870" i="7"/>
  <c r="P869" i="7" s="1"/>
  <c r="BK870" i="7"/>
  <c r="BK869" i="7" s="1"/>
  <c r="J869" i="7" s="1"/>
  <c r="J72" i="7" s="1"/>
  <c r="J870" i="7"/>
  <c r="BE870" i="7"/>
  <c r="BI866" i="7"/>
  <c r="BH866" i="7"/>
  <c r="BG866" i="7"/>
  <c r="BF866" i="7"/>
  <c r="T866" i="7"/>
  <c r="R866" i="7"/>
  <c r="P866" i="7"/>
  <c r="BK866" i="7"/>
  <c r="J866" i="7"/>
  <c r="BE866" i="7" s="1"/>
  <c r="BI863" i="7"/>
  <c r="BH863" i="7"/>
  <c r="BG863" i="7"/>
  <c r="BF863" i="7"/>
  <c r="T863" i="7"/>
  <c r="T862" i="7" s="1"/>
  <c r="T861" i="7" s="1"/>
  <c r="R863" i="7"/>
  <c r="R862" i="7"/>
  <c r="R861" i="7" s="1"/>
  <c r="P863" i="7"/>
  <c r="P862" i="7" s="1"/>
  <c r="P861" i="7" s="1"/>
  <c r="BK863" i="7"/>
  <c r="BK862" i="7"/>
  <c r="J863" i="7"/>
  <c r="BE863" i="7" s="1"/>
  <c r="BI859" i="7"/>
  <c r="BH859" i="7"/>
  <c r="BG859" i="7"/>
  <c r="BF859" i="7"/>
  <c r="T859" i="7"/>
  <c r="R859" i="7"/>
  <c r="P859" i="7"/>
  <c r="BK859" i="7"/>
  <c r="J859" i="7"/>
  <c r="BE859" i="7" s="1"/>
  <c r="BI856" i="7"/>
  <c r="BH856" i="7"/>
  <c r="BG856" i="7"/>
  <c r="BF856" i="7"/>
  <c r="T856" i="7"/>
  <c r="R856" i="7"/>
  <c r="P856" i="7"/>
  <c r="BK856" i="7"/>
  <c r="J856" i="7"/>
  <c r="BE856" i="7" s="1"/>
  <c r="BI848" i="7"/>
  <c r="BH848" i="7"/>
  <c r="BG848" i="7"/>
  <c r="BF848" i="7"/>
  <c r="T848" i="7"/>
  <c r="R848" i="7"/>
  <c r="P848" i="7"/>
  <c r="BK848" i="7"/>
  <c r="J848" i="7"/>
  <c r="BE848" i="7" s="1"/>
  <c r="BI845" i="7"/>
  <c r="BH845" i="7"/>
  <c r="BG845" i="7"/>
  <c r="BF845" i="7"/>
  <c r="T845" i="7"/>
  <c r="R845" i="7"/>
  <c r="P845" i="7"/>
  <c r="BK845" i="7"/>
  <c r="J845" i="7"/>
  <c r="BE845" i="7" s="1"/>
  <c r="BI841" i="7"/>
  <c r="BH841" i="7"/>
  <c r="BG841" i="7"/>
  <c r="BF841" i="7"/>
  <c r="T841" i="7"/>
  <c r="R841" i="7"/>
  <c r="P841" i="7"/>
  <c r="BK841" i="7"/>
  <c r="J841" i="7"/>
  <c r="BE841" i="7" s="1"/>
  <c r="BI837" i="7"/>
  <c r="BH837" i="7"/>
  <c r="BG837" i="7"/>
  <c r="BF837" i="7"/>
  <c r="T837" i="7"/>
  <c r="R837" i="7"/>
  <c r="P837" i="7"/>
  <c r="BK837" i="7"/>
  <c r="J837" i="7"/>
  <c r="BE837" i="7" s="1"/>
  <c r="BI832" i="7"/>
  <c r="BH832" i="7"/>
  <c r="BG832" i="7"/>
  <c r="BF832" i="7"/>
  <c r="T832" i="7"/>
  <c r="R832" i="7"/>
  <c r="P832" i="7"/>
  <c r="BK832" i="7"/>
  <c r="J832" i="7"/>
  <c r="BE832" i="7" s="1"/>
  <c r="BI828" i="7"/>
  <c r="BH828" i="7"/>
  <c r="BG828" i="7"/>
  <c r="BF828" i="7"/>
  <c r="T828" i="7"/>
  <c r="R828" i="7"/>
  <c r="P828" i="7"/>
  <c r="BK828" i="7"/>
  <c r="J828" i="7"/>
  <c r="BE828" i="7" s="1"/>
  <c r="BI820" i="7"/>
  <c r="BH820" i="7"/>
  <c r="BG820" i="7"/>
  <c r="BF820" i="7"/>
  <c r="T820" i="7"/>
  <c r="T819" i="7" s="1"/>
  <c r="T818" i="7" s="1"/>
  <c r="R820" i="7"/>
  <c r="R819" i="7"/>
  <c r="R818" i="7" s="1"/>
  <c r="P820" i="7"/>
  <c r="P819" i="7" s="1"/>
  <c r="P818" i="7" s="1"/>
  <c r="BK820" i="7"/>
  <c r="BK819" i="7"/>
  <c r="J819" i="7" s="1"/>
  <c r="J69" i="7" s="1"/>
  <c r="BK818" i="7"/>
  <c r="J818" i="7" s="1"/>
  <c r="J68" i="7" s="1"/>
  <c r="J820" i="7"/>
  <c r="BE820" i="7" s="1"/>
  <c r="BI816" i="7"/>
  <c r="BH816" i="7"/>
  <c r="BG816" i="7"/>
  <c r="BF816" i="7"/>
  <c r="T816" i="7"/>
  <c r="T815" i="7" s="1"/>
  <c r="R816" i="7"/>
  <c r="R815" i="7" s="1"/>
  <c r="P816" i="7"/>
  <c r="P815" i="7" s="1"/>
  <c r="BK816" i="7"/>
  <c r="BK815" i="7" s="1"/>
  <c r="J815" i="7" s="1"/>
  <c r="J67" i="7" s="1"/>
  <c r="J816" i="7"/>
  <c r="BE816" i="7"/>
  <c r="BI804" i="7"/>
  <c r="BH804" i="7"/>
  <c r="BG804" i="7"/>
  <c r="BF804" i="7"/>
  <c r="T804" i="7"/>
  <c r="R804" i="7"/>
  <c r="P804" i="7"/>
  <c r="BK804" i="7"/>
  <c r="J804" i="7"/>
  <c r="BE804" i="7" s="1"/>
  <c r="BI798" i="7"/>
  <c r="BH798" i="7"/>
  <c r="BG798" i="7"/>
  <c r="BF798" i="7"/>
  <c r="T798" i="7"/>
  <c r="R798" i="7"/>
  <c r="P798" i="7"/>
  <c r="BK798" i="7"/>
  <c r="J798" i="7"/>
  <c r="BE798" i="7" s="1"/>
  <c r="BI794" i="7"/>
  <c r="BH794" i="7"/>
  <c r="BG794" i="7"/>
  <c r="BF794" i="7"/>
  <c r="T794" i="7"/>
  <c r="R794" i="7"/>
  <c r="P794" i="7"/>
  <c r="BK794" i="7"/>
  <c r="J794" i="7"/>
  <c r="BE794" i="7" s="1"/>
  <c r="BI777" i="7"/>
  <c r="BH777" i="7"/>
  <c r="BG777" i="7"/>
  <c r="BF777" i="7"/>
  <c r="T777" i="7"/>
  <c r="R777" i="7"/>
  <c r="P777" i="7"/>
  <c r="BK777" i="7"/>
  <c r="J777" i="7"/>
  <c r="BE777" i="7" s="1"/>
  <c r="BI767" i="7"/>
  <c r="BH767" i="7"/>
  <c r="BG767" i="7"/>
  <c r="BF767" i="7"/>
  <c r="T767" i="7"/>
  <c r="R767" i="7"/>
  <c r="P767" i="7"/>
  <c r="BK767" i="7"/>
  <c r="J767" i="7"/>
  <c r="BE767" i="7" s="1"/>
  <c r="BI757" i="7"/>
  <c r="BH757" i="7"/>
  <c r="BG757" i="7"/>
  <c r="BF757" i="7"/>
  <c r="T757" i="7"/>
  <c r="R757" i="7"/>
  <c r="P757" i="7"/>
  <c r="BK757" i="7"/>
  <c r="J757" i="7"/>
  <c r="BE757" i="7" s="1"/>
  <c r="BI750" i="7"/>
  <c r="BH750" i="7"/>
  <c r="BG750" i="7"/>
  <c r="BF750" i="7"/>
  <c r="T750" i="7"/>
  <c r="T749" i="7" s="1"/>
  <c r="R750" i="7"/>
  <c r="R749" i="7" s="1"/>
  <c r="P750" i="7"/>
  <c r="P749" i="7" s="1"/>
  <c r="BK750" i="7"/>
  <c r="BK749" i="7" s="1"/>
  <c r="J749" i="7" s="1"/>
  <c r="J66" i="7" s="1"/>
  <c r="J750" i="7"/>
  <c r="BE750" i="7"/>
  <c r="BI746" i="7"/>
  <c r="BH746" i="7"/>
  <c r="BG746" i="7"/>
  <c r="BF746" i="7"/>
  <c r="T746" i="7"/>
  <c r="R746" i="7"/>
  <c r="P746" i="7"/>
  <c r="BK746" i="7"/>
  <c r="J746" i="7"/>
  <c r="BE746" i="7" s="1"/>
  <c r="BI742" i="7"/>
  <c r="BH742" i="7"/>
  <c r="BG742" i="7"/>
  <c r="BF742" i="7"/>
  <c r="T742" i="7"/>
  <c r="R742" i="7"/>
  <c r="P742" i="7"/>
  <c r="BK742" i="7"/>
  <c r="J742" i="7"/>
  <c r="BE742" i="7" s="1"/>
  <c r="BI738" i="7"/>
  <c r="BH738" i="7"/>
  <c r="BG738" i="7"/>
  <c r="BF738" i="7"/>
  <c r="T738" i="7"/>
  <c r="R738" i="7"/>
  <c r="P738" i="7"/>
  <c r="BK738" i="7"/>
  <c r="J738" i="7"/>
  <c r="BE738" i="7" s="1"/>
  <c r="BI734" i="7"/>
  <c r="BH734" i="7"/>
  <c r="BG734" i="7"/>
  <c r="BF734" i="7"/>
  <c r="T734" i="7"/>
  <c r="R734" i="7"/>
  <c r="P734" i="7"/>
  <c r="BK734" i="7"/>
  <c r="J734" i="7"/>
  <c r="BE734" i="7" s="1"/>
  <c r="BI730" i="7"/>
  <c r="BH730" i="7"/>
  <c r="BG730" i="7"/>
  <c r="BF730" i="7"/>
  <c r="T730" i="7"/>
  <c r="R730" i="7"/>
  <c r="P730" i="7"/>
  <c r="BK730" i="7"/>
  <c r="J730" i="7"/>
  <c r="BE730" i="7" s="1"/>
  <c r="BI727" i="7"/>
  <c r="BH727" i="7"/>
  <c r="BG727" i="7"/>
  <c r="BF727" i="7"/>
  <c r="T727" i="7"/>
  <c r="R727" i="7"/>
  <c r="P727" i="7"/>
  <c r="BK727" i="7"/>
  <c r="J727" i="7"/>
  <c r="BE727" i="7" s="1"/>
  <c r="BI721" i="7"/>
  <c r="BH721" i="7"/>
  <c r="BG721" i="7"/>
  <c r="BF721" i="7"/>
  <c r="T721" i="7"/>
  <c r="R721" i="7"/>
  <c r="P721" i="7"/>
  <c r="BK721" i="7"/>
  <c r="J721" i="7"/>
  <c r="BE721" i="7" s="1"/>
  <c r="BI714" i="7"/>
  <c r="BH714" i="7"/>
  <c r="BG714" i="7"/>
  <c r="BF714" i="7"/>
  <c r="T714" i="7"/>
  <c r="R714" i="7"/>
  <c r="P714" i="7"/>
  <c r="BK714" i="7"/>
  <c r="J714" i="7"/>
  <c r="BE714" i="7" s="1"/>
  <c r="BI711" i="7"/>
  <c r="BH711" i="7"/>
  <c r="BG711" i="7"/>
  <c r="BF711" i="7"/>
  <c r="T711" i="7"/>
  <c r="R711" i="7"/>
  <c r="P711" i="7"/>
  <c r="BK711" i="7"/>
  <c r="J711" i="7"/>
  <c r="BE711" i="7" s="1"/>
  <c r="BI707" i="7"/>
  <c r="BH707" i="7"/>
  <c r="BG707" i="7"/>
  <c r="BF707" i="7"/>
  <c r="T707" i="7"/>
  <c r="R707" i="7"/>
  <c r="P707" i="7"/>
  <c r="BK707" i="7"/>
  <c r="J707" i="7"/>
  <c r="BE707" i="7" s="1"/>
  <c r="BI704" i="7"/>
  <c r="BH704" i="7"/>
  <c r="BG704" i="7"/>
  <c r="BF704" i="7"/>
  <c r="T704" i="7"/>
  <c r="R704" i="7"/>
  <c r="P704" i="7"/>
  <c r="BK704" i="7"/>
  <c r="J704" i="7"/>
  <c r="BE704" i="7" s="1"/>
  <c r="BI701" i="7"/>
  <c r="BH701" i="7"/>
  <c r="BG701" i="7"/>
  <c r="BF701" i="7"/>
  <c r="T701" i="7"/>
  <c r="R701" i="7"/>
  <c r="P701" i="7"/>
  <c r="BK701" i="7"/>
  <c r="J701" i="7"/>
  <c r="BE701" i="7" s="1"/>
  <c r="BI698" i="7"/>
  <c r="BH698" i="7"/>
  <c r="BG698" i="7"/>
  <c r="BF698" i="7"/>
  <c r="T698" i="7"/>
  <c r="R698" i="7"/>
  <c r="P698" i="7"/>
  <c r="BK698" i="7"/>
  <c r="J698" i="7"/>
  <c r="BE698" i="7" s="1"/>
  <c r="BI695" i="7"/>
  <c r="BH695" i="7"/>
  <c r="BG695" i="7"/>
  <c r="BF695" i="7"/>
  <c r="T695" i="7"/>
  <c r="R695" i="7"/>
  <c r="P695" i="7"/>
  <c r="BK695" i="7"/>
  <c r="J695" i="7"/>
  <c r="BE695" i="7" s="1"/>
  <c r="BI692" i="7"/>
  <c r="BH692" i="7"/>
  <c r="BG692" i="7"/>
  <c r="BF692" i="7"/>
  <c r="T692" i="7"/>
  <c r="R692" i="7"/>
  <c r="P692" i="7"/>
  <c r="BK692" i="7"/>
  <c r="J692" i="7"/>
  <c r="BE692" i="7" s="1"/>
  <c r="BI688" i="7"/>
  <c r="BH688" i="7"/>
  <c r="BG688" i="7"/>
  <c r="BF688" i="7"/>
  <c r="T688" i="7"/>
  <c r="R688" i="7"/>
  <c r="P688" i="7"/>
  <c r="BK688" i="7"/>
  <c r="J688" i="7"/>
  <c r="BE688" i="7" s="1"/>
  <c r="BI684" i="7"/>
  <c r="BH684" i="7"/>
  <c r="BG684" i="7"/>
  <c r="BF684" i="7"/>
  <c r="T684" i="7"/>
  <c r="R684" i="7"/>
  <c r="P684" i="7"/>
  <c r="BK684" i="7"/>
  <c r="J684" i="7"/>
  <c r="BE684" i="7" s="1"/>
  <c r="BI680" i="7"/>
  <c r="BH680" i="7"/>
  <c r="BG680" i="7"/>
  <c r="BF680" i="7"/>
  <c r="T680" i="7"/>
  <c r="R680" i="7"/>
  <c r="P680" i="7"/>
  <c r="BK680" i="7"/>
  <c r="J680" i="7"/>
  <c r="BE680" i="7"/>
  <c r="BI674" i="7"/>
  <c r="BH674" i="7"/>
  <c r="BG674" i="7"/>
  <c r="BF674" i="7"/>
  <c r="T674" i="7"/>
  <c r="R674" i="7"/>
  <c r="P674" i="7"/>
  <c r="BK674" i="7"/>
  <c r="J674" i="7"/>
  <c r="BE674" i="7" s="1"/>
  <c r="BI670" i="7"/>
  <c r="BH670" i="7"/>
  <c r="BG670" i="7"/>
  <c r="BF670" i="7"/>
  <c r="T670" i="7"/>
  <c r="R670" i="7"/>
  <c r="P670" i="7"/>
  <c r="BK670" i="7"/>
  <c r="J670" i="7"/>
  <c r="BE670" i="7" s="1"/>
  <c r="BI664" i="7"/>
  <c r="BH664" i="7"/>
  <c r="BG664" i="7"/>
  <c r="BF664" i="7"/>
  <c r="T664" i="7"/>
  <c r="R664" i="7"/>
  <c r="P664" i="7"/>
  <c r="BK664" i="7"/>
  <c r="J664" i="7"/>
  <c r="BE664" i="7" s="1"/>
  <c r="BI659" i="7"/>
  <c r="BH659" i="7"/>
  <c r="BG659" i="7"/>
  <c r="BF659" i="7"/>
  <c r="T659" i="7"/>
  <c r="R659" i="7"/>
  <c r="P659" i="7"/>
  <c r="BK659" i="7"/>
  <c r="J659" i="7"/>
  <c r="BE659" i="7"/>
  <c r="BI654" i="7"/>
  <c r="BH654" i="7"/>
  <c r="BG654" i="7"/>
  <c r="BF654" i="7"/>
  <c r="T654" i="7"/>
  <c r="R654" i="7"/>
  <c r="P654" i="7"/>
  <c r="BK654" i="7"/>
  <c r="J654" i="7"/>
  <c r="BE654" i="7" s="1"/>
  <c r="BI651" i="7"/>
  <c r="BH651" i="7"/>
  <c r="BG651" i="7"/>
  <c r="BF651" i="7"/>
  <c r="T651" i="7"/>
  <c r="R651" i="7"/>
  <c r="P651" i="7"/>
  <c r="BK651" i="7"/>
  <c r="J651" i="7"/>
  <c r="BE651" i="7" s="1"/>
  <c r="BI648" i="7"/>
  <c r="BH648" i="7"/>
  <c r="BG648" i="7"/>
  <c r="BF648" i="7"/>
  <c r="T648" i="7"/>
  <c r="R648" i="7"/>
  <c r="P648" i="7"/>
  <c r="BK648" i="7"/>
  <c r="J648" i="7"/>
  <c r="BE648" i="7" s="1"/>
  <c r="BI643" i="7"/>
  <c r="BH643" i="7"/>
  <c r="BG643" i="7"/>
  <c r="BF643" i="7"/>
  <c r="T643" i="7"/>
  <c r="R643" i="7"/>
  <c r="P643" i="7"/>
  <c r="BK643" i="7"/>
  <c r="J643" i="7"/>
  <c r="BE643" i="7"/>
  <c r="BI639" i="7"/>
  <c r="BH639" i="7"/>
  <c r="BG639" i="7"/>
  <c r="BF639" i="7"/>
  <c r="T639" i="7"/>
  <c r="R639" i="7"/>
  <c r="P639" i="7"/>
  <c r="BK639" i="7"/>
  <c r="J639" i="7"/>
  <c r="BE639" i="7" s="1"/>
  <c r="BI633" i="7"/>
  <c r="BH633" i="7"/>
  <c r="BG633" i="7"/>
  <c r="BF633" i="7"/>
  <c r="T633" i="7"/>
  <c r="R633" i="7"/>
  <c r="P633" i="7"/>
  <c r="BK633" i="7"/>
  <c r="J633" i="7"/>
  <c r="BE633" i="7" s="1"/>
  <c r="BI629" i="7"/>
  <c r="BH629" i="7"/>
  <c r="BG629" i="7"/>
  <c r="BF629" i="7"/>
  <c r="T629" i="7"/>
  <c r="R629" i="7"/>
  <c r="P629" i="7"/>
  <c r="BK629" i="7"/>
  <c r="J629" i="7"/>
  <c r="BE629" i="7" s="1"/>
  <c r="BI625" i="7"/>
  <c r="BH625" i="7"/>
  <c r="BG625" i="7"/>
  <c r="BF625" i="7"/>
  <c r="T625" i="7"/>
  <c r="R625" i="7"/>
  <c r="P625" i="7"/>
  <c r="BK625" i="7"/>
  <c r="J625" i="7"/>
  <c r="BE625" i="7"/>
  <c r="BI620" i="7"/>
  <c r="BH620" i="7"/>
  <c r="BG620" i="7"/>
  <c r="BF620" i="7"/>
  <c r="T620" i="7"/>
  <c r="R620" i="7"/>
  <c r="P620" i="7"/>
  <c r="BK620" i="7"/>
  <c r="J620" i="7"/>
  <c r="BE620" i="7" s="1"/>
  <c r="BI617" i="7"/>
  <c r="BH617" i="7"/>
  <c r="BG617" i="7"/>
  <c r="BF617" i="7"/>
  <c r="T617" i="7"/>
  <c r="R617" i="7"/>
  <c r="P617" i="7"/>
  <c r="BK617" i="7"/>
  <c r="J617" i="7"/>
  <c r="BE617" i="7" s="1"/>
  <c r="BI614" i="7"/>
  <c r="BH614" i="7"/>
  <c r="BG614" i="7"/>
  <c r="BF614" i="7"/>
  <c r="T614" i="7"/>
  <c r="R614" i="7"/>
  <c r="P614" i="7"/>
  <c r="BK614" i="7"/>
  <c r="J614" i="7"/>
  <c r="BE614" i="7" s="1"/>
  <c r="BI611" i="7"/>
  <c r="BH611" i="7"/>
  <c r="BG611" i="7"/>
  <c r="BF611" i="7"/>
  <c r="T611" i="7"/>
  <c r="R611" i="7"/>
  <c r="P611" i="7"/>
  <c r="BK611" i="7"/>
  <c r="J611" i="7"/>
  <c r="BE611" i="7"/>
  <c r="BI608" i="7"/>
  <c r="BH608" i="7"/>
  <c r="BG608" i="7"/>
  <c r="BF608" i="7"/>
  <c r="T608" i="7"/>
  <c r="R608" i="7"/>
  <c r="P608" i="7"/>
  <c r="BK608" i="7"/>
  <c r="J608" i="7"/>
  <c r="BE608" i="7" s="1"/>
  <c r="BI605" i="7"/>
  <c r="BH605" i="7"/>
  <c r="BG605" i="7"/>
  <c r="BF605" i="7"/>
  <c r="T605" i="7"/>
  <c r="R605" i="7"/>
  <c r="P605" i="7"/>
  <c r="BK605" i="7"/>
  <c r="J605" i="7"/>
  <c r="BE605" i="7" s="1"/>
  <c r="BI598" i="7"/>
  <c r="BH598" i="7"/>
  <c r="BG598" i="7"/>
  <c r="BF598" i="7"/>
  <c r="T598" i="7"/>
  <c r="R598" i="7"/>
  <c r="P598" i="7"/>
  <c r="BK598" i="7"/>
  <c r="J598" i="7"/>
  <c r="BE598" i="7" s="1"/>
  <c r="BI593" i="7"/>
  <c r="BH593" i="7"/>
  <c r="BG593" i="7"/>
  <c r="BF593" i="7"/>
  <c r="T593" i="7"/>
  <c r="R593" i="7"/>
  <c r="P593" i="7"/>
  <c r="BK593" i="7"/>
  <c r="J593" i="7"/>
  <c r="BE593" i="7"/>
  <c r="BI590" i="7"/>
  <c r="BH590" i="7"/>
  <c r="BG590" i="7"/>
  <c r="BF590" i="7"/>
  <c r="T590" i="7"/>
  <c r="T583" i="7" s="1"/>
  <c r="R590" i="7"/>
  <c r="P590" i="7"/>
  <c r="BK590" i="7"/>
  <c r="J590" i="7"/>
  <c r="BE590" i="7"/>
  <c r="BI584" i="7"/>
  <c r="BH584" i="7"/>
  <c r="BG584" i="7"/>
  <c r="BF584" i="7"/>
  <c r="T584" i="7"/>
  <c r="R584" i="7"/>
  <c r="R583" i="7"/>
  <c r="P584" i="7"/>
  <c r="P583" i="7" s="1"/>
  <c r="BK584" i="7"/>
  <c r="BK583" i="7" s="1"/>
  <c r="J583" i="7" s="1"/>
  <c r="J65" i="7" s="1"/>
  <c r="J584" i="7"/>
  <c r="BE584" i="7"/>
  <c r="BI575" i="7"/>
  <c r="BH575" i="7"/>
  <c r="BG575" i="7"/>
  <c r="BF575" i="7"/>
  <c r="T575" i="7"/>
  <c r="T574" i="7"/>
  <c r="R575" i="7"/>
  <c r="R574" i="7"/>
  <c r="P575" i="7"/>
  <c r="P574" i="7" s="1"/>
  <c r="BK575" i="7"/>
  <c r="BK574" i="7" s="1"/>
  <c r="J574" i="7" s="1"/>
  <c r="J64" i="7" s="1"/>
  <c r="J575" i="7"/>
  <c r="BE575" i="7"/>
  <c r="BI570" i="7"/>
  <c r="BH570" i="7"/>
  <c r="BG570" i="7"/>
  <c r="BF570" i="7"/>
  <c r="T570" i="7"/>
  <c r="R570" i="7"/>
  <c r="P570" i="7"/>
  <c r="BK570" i="7"/>
  <c r="J570" i="7"/>
  <c r="BE570" i="7" s="1"/>
  <c r="BI567" i="7"/>
  <c r="BH567" i="7"/>
  <c r="BG567" i="7"/>
  <c r="BF567" i="7"/>
  <c r="T567" i="7"/>
  <c r="R567" i="7"/>
  <c r="P567" i="7"/>
  <c r="P562" i="7" s="1"/>
  <c r="BK567" i="7"/>
  <c r="J567" i="7"/>
  <c r="BE567" i="7" s="1"/>
  <c r="BI563" i="7"/>
  <c r="BH563" i="7"/>
  <c r="BG563" i="7"/>
  <c r="BF563" i="7"/>
  <c r="T563" i="7"/>
  <c r="T562" i="7" s="1"/>
  <c r="R563" i="7"/>
  <c r="R562" i="7" s="1"/>
  <c r="P563" i="7"/>
  <c r="BK563" i="7"/>
  <c r="BK562" i="7"/>
  <c r="J562" i="7"/>
  <c r="J63" i="7" s="1"/>
  <c r="J563" i="7"/>
  <c r="BE563" i="7"/>
  <c r="BI558" i="7"/>
  <c r="BH558" i="7"/>
  <c r="BG558" i="7"/>
  <c r="BF558" i="7"/>
  <c r="T558" i="7"/>
  <c r="R558" i="7"/>
  <c r="P558" i="7"/>
  <c r="BK558" i="7"/>
  <c r="J558" i="7"/>
  <c r="BE558" i="7"/>
  <c r="BI554" i="7"/>
  <c r="BH554" i="7"/>
  <c r="BG554" i="7"/>
  <c r="BF554" i="7"/>
  <c r="T554" i="7"/>
  <c r="R554" i="7"/>
  <c r="P554" i="7"/>
  <c r="BK554" i="7"/>
  <c r="J554" i="7"/>
  <c r="BE554" i="7"/>
  <c r="BI550" i="7"/>
  <c r="BH550" i="7"/>
  <c r="BG550" i="7"/>
  <c r="BF550" i="7"/>
  <c r="T550" i="7"/>
  <c r="R550" i="7"/>
  <c r="P550" i="7"/>
  <c r="BK550" i="7"/>
  <c r="J550" i="7"/>
  <c r="BE550" i="7" s="1"/>
  <c r="BI546" i="7"/>
  <c r="BH546" i="7"/>
  <c r="BG546" i="7"/>
  <c r="BF546" i="7"/>
  <c r="T546" i="7"/>
  <c r="R546" i="7"/>
  <c r="P546" i="7"/>
  <c r="BK546" i="7"/>
  <c r="J546" i="7"/>
  <c r="BE546" i="7" s="1"/>
  <c r="BI542" i="7"/>
  <c r="BH542" i="7"/>
  <c r="BG542" i="7"/>
  <c r="BF542" i="7"/>
  <c r="T542" i="7"/>
  <c r="R542" i="7"/>
  <c r="P542" i="7"/>
  <c r="BK542" i="7"/>
  <c r="J542" i="7"/>
  <c r="BE542" i="7"/>
  <c r="BI538" i="7"/>
  <c r="BH538" i="7"/>
  <c r="BG538" i="7"/>
  <c r="BF538" i="7"/>
  <c r="T538" i="7"/>
  <c r="R538" i="7"/>
  <c r="P538" i="7"/>
  <c r="BK538" i="7"/>
  <c r="J538" i="7"/>
  <c r="BE538" i="7"/>
  <c r="BI534" i="7"/>
  <c r="BH534" i="7"/>
  <c r="BG534" i="7"/>
  <c r="BF534" i="7"/>
  <c r="T534" i="7"/>
  <c r="R534" i="7"/>
  <c r="P534" i="7"/>
  <c r="BK534" i="7"/>
  <c r="J534" i="7"/>
  <c r="BE534" i="7" s="1"/>
  <c r="BI531" i="7"/>
  <c r="BH531" i="7"/>
  <c r="BG531" i="7"/>
  <c r="BF531" i="7"/>
  <c r="T531" i="7"/>
  <c r="R531" i="7"/>
  <c r="P531" i="7"/>
  <c r="BK531" i="7"/>
  <c r="J531" i="7"/>
  <c r="BE531" i="7" s="1"/>
  <c r="BI527" i="7"/>
  <c r="BH527" i="7"/>
  <c r="BG527" i="7"/>
  <c r="BF527" i="7"/>
  <c r="T527" i="7"/>
  <c r="R527" i="7"/>
  <c r="P527" i="7"/>
  <c r="BK527" i="7"/>
  <c r="J527" i="7"/>
  <c r="BE527" i="7"/>
  <c r="BI523" i="7"/>
  <c r="BH523" i="7"/>
  <c r="BG523" i="7"/>
  <c r="BF523" i="7"/>
  <c r="T523" i="7"/>
  <c r="R523" i="7"/>
  <c r="P523" i="7"/>
  <c r="BK523" i="7"/>
  <c r="J523" i="7"/>
  <c r="BE523" i="7"/>
  <c r="BI519" i="7"/>
  <c r="BH519" i="7"/>
  <c r="BG519" i="7"/>
  <c r="BF519" i="7"/>
  <c r="T519" i="7"/>
  <c r="R519" i="7"/>
  <c r="P519" i="7"/>
  <c r="BK519" i="7"/>
  <c r="J519" i="7"/>
  <c r="BE519" i="7" s="1"/>
  <c r="BI515" i="7"/>
  <c r="BH515" i="7"/>
  <c r="BG515" i="7"/>
  <c r="BF515" i="7"/>
  <c r="T515" i="7"/>
  <c r="R515" i="7"/>
  <c r="P515" i="7"/>
  <c r="BK515" i="7"/>
  <c r="J515" i="7"/>
  <c r="BE515" i="7" s="1"/>
  <c r="BI511" i="7"/>
  <c r="BH511" i="7"/>
  <c r="BG511" i="7"/>
  <c r="BF511" i="7"/>
  <c r="T511" i="7"/>
  <c r="R511" i="7"/>
  <c r="P511" i="7"/>
  <c r="BK511" i="7"/>
  <c r="J511" i="7"/>
  <c r="BE511" i="7"/>
  <c r="BI507" i="7"/>
  <c r="BH507" i="7"/>
  <c r="BG507" i="7"/>
  <c r="BF507" i="7"/>
  <c r="T507" i="7"/>
  <c r="T502" i="7" s="1"/>
  <c r="R507" i="7"/>
  <c r="P507" i="7"/>
  <c r="BK507" i="7"/>
  <c r="J507" i="7"/>
  <c r="BE507" i="7"/>
  <c r="BI503" i="7"/>
  <c r="BH503" i="7"/>
  <c r="BG503" i="7"/>
  <c r="BF503" i="7"/>
  <c r="T503" i="7"/>
  <c r="R503" i="7"/>
  <c r="R502" i="7"/>
  <c r="P503" i="7"/>
  <c r="P502" i="7" s="1"/>
  <c r="BK503" i="7"/>
  <c r="BK502" i="7" s="1"/>
  <c r="J502" i="7" s="1"/>
  <c r="J62" i="7" s="1"/>
  <c r="J503" i="7"/>
  <c r="BE503" i="7" s="1"/>
  <c r="BI499" i="7"/>
  <c r="BH499" i="7"/>
  <c r="BG499" i="7"/>
  <c r="BF499" i="7"/>
  <c r="T499" i="7"/>
  <c r="R499" i="7"/>
  <c r="P499" i="7"/>
  <c r="BK499" i="7"/>
  <c r="J499" i="7"/>
  <c r="BE499" i="7" s="1"/>
  <c r="BI492" i="7"/>
  <c r="BH492" i="7"/>
  <c r="BG492" i="7"/>
  <c r="BF492" i="7"/>
  <c r="T492" i="7"/>
  <c r="R492" i="7"/>
  <c r="P492" i="7"/>
  <c r="BK492" i="7"/>
  <c r="J492" i="7"/>
  <c r="BE492" i="7" s="1"/>
  <c r="BI486" i="7"/>
  <c r="BH486" i="7"/>
  <c r="BG486" i="7"/>
  <c r="BF486" i="7"/>
  <c r="T486" i="7"/>
  <c r="R486" i="7"/>
  <c r="P486" i="7"/>
  <c r="BK486" i="7"/>
  <c r="J486" i="7"/>
  <c r="BE486" i="7"/>
  <c r="BI482" i="7"/>
  <c r="BH482" i="7"/>
  <c r="BG482" i="7"/>
  <c r="BF482" i="7"/>
  <c r="T482" i="7"/>
  <c r="R482" i="7"/>
  <c r="P482" i="7"/>
  <c r="BK482" i="7"/>
  <c r="J482" i="7"/>
  <c r="BE482" i="7"/>
  <c r="BI478" i="7"/>
  <c r="BH478" i="7"/>
  <c r="BG478" i="7"/>
  <c r="BF478" i="7"/>
  <c r="T478" i="7"/>
  <c r="R478" i="7"/>
  <c r="P478" i="7"/>
  <c r="BK478" i="7"/>
  <c r="J478" i="7"/>
  <c r="BE478" i="7" s="1"/>
  <c r="BI475" i="7"/>
  <c r="BH475" i="7"/>
  <c r="BG475" i="7"/>
  <c r="BF475" i="7"/>
  <c r="T475" i="7"/>
  <c r="R475" i="7"/>
  <c r="P475" i="7"/>
  <c r="BK475" i="7"/>
  <c r="J475" i="7"/>
  <c r="BE475" i="7" s="1"/>
  <c r="BI471" i="7"/>
  <c r="BH471" i="7"/>
  <c r="BG471" i="7"/>
  <c r="BF471" i="7"/>
  <c r="T471" i="7"/>
  <c r="R471" i="7"/>
  <c r="P471" i="7"/>
  <c r="BK471" i="7"/>
  <c r="J471" i="7"/>
  <c r="BE471" i="7"/>
  <c r="BI467" i="7"/>
  <c r="BH467" i="7"/>
  <c r="BG467" i="7"/>
  <c r="BF467" i="7"/>
  <c r="T467" i="7"/>
  <c r="R467" i="7"/>
  <c r="P467" i="7"/>
  <c r="BK467" i="7"/>
  <c r="J467" i="7"/>
  <c r="BE467" i="7"/>
  <c r="BI464" i="7"/>
  <c r="BH464" i="7"/>
  <c r="BG464" i="7"/>
  <c r="BF464" i="7"/>
  <c r="T464" i="7"/>
  <c r="R464" i="7"/>
  <c r="P464" i="7"/>
  <c r="BK464" i="7"/>
  <c r="J464" i="7"/>
  <c r="BE464" i="7" s="1"/>
  <c r="BI458" i="7"/>
  <c r="BH458" i="7"/>
  <c r="BG458" i="7"/>
  <c r="BF458" i="7"/>
  <c r="T458" i="7"/>
  <c r="R458" i="7"/>
  <c r="P458" i="7"/>
  <c r="BK458" i="7"/>
  <c r="J458" i="7"/>
  <c r="BE458" i="7" s="1"/>
  <c r="BI451" i="7"/>
  <c r="BH451" i="7"/>
  <c r="BG451" i="7"/>
  <c r="BF451" i="7"/>
  <c r="T451" i="7"/>
  <c r="R451" i="7"/>
  <c r="P451" i="7"/>
  <c r="BK451" i="7"/>
  <c r="J451" i="7"/>
  <c r="BE451" i="7"/>
  <c r="BI442" i="7"/>
  <c r="BH442" i="7"/>
  <c r="BG442" i="7"/>
  <c r="BF442" i="7"/>
  <c r="T442" i="7"/>
  <c r="R442" i="7"/>
  <c r="P442" i="7"/>
  <c r="BK442" i="7"/>
  <c r="J442" i="7"/>
  <c r="BE442" i="7"/>
  <c r="BI436" i="7"/>
  <c r="BH436" i="7"/>
  <c r="BG436" i="7"/>
  <c r="BF436" i="7"/>
  <c r="T436" i="7"/>
  <c r="R436" i="7"/>
  <c r="P436" i="7"/>
  <c r="BK436" i="7"/>
  <c r="J436" i="7"/>
  <c r="BE436" i="7" s="1"/>
  <c r="BI427" i="7"/>
  <c r="BH427" i="7"/>
  <c r="BG427" i="7"/>
  <c r="BF427" i="7"/>
  <c r="T427" i="7"/>
  <c r="R427" i="7"/>
  <c r="P427" i="7"/>
  <c r="P422" i="7" s="1"/>
  <c r="BK427" i="7"/>
  <c r="J427" i="7"/>
  <c r="BE427" i="7" s="1"/>
  <c r="BI423" i="7"/>
  <c r="BH423" i="7"/>
  <c r="BG423" i="7"/>
  <c r="BF423" i="7"/>
  <c r="T423" i="7"/>
  <c r="T422" i="7" s="1"/>
  <c r="R423" i="7"/>
  <c r="R422" i="7" s="1"/>
  <c r="P423" i="7"/>
  <c r="BK423" i="7"/>
  <c r="BK422" i="7"/>
  <c r="J422" i="7"/>
  <c r="J61" i="7" s="1"/>
  <c r="J423" i="7"/>
  <c r="BE423" i="7"/>
  <c r="BI417" i="7"/>
  <c r="BH417" i="7"/>
  <c r="BG417" i="7"/>
  <c r="BF417" i="7"/>
  <c r="T417" i="7"/>
  <c r="R417" i="7"/>
  <c r="P417" i="7"/>
  <c r="BK417" i="7"/>
  <c r="J417" i="7"/>
  <c r="BE417" i="7"/>
  <c r="BI413" i="7"/>
  <c r="BH413" i="7"/>
  <c r="BG413" i="7"/>
  <c r="BF413" i="7"/>
  <c r="T413" i="7"/>
  <c r="R413" i="7"/>
  <c r="P413" i="7"/>
  <c r="BK413" i="7"/>
  <c r="J413" i="7"/>
  <c r="BE413" i="7"/>
  <c r="BI409" i="7"/>
  <c r="BH409" i="7"/>
  <c r="BG409" i="7"/>
  <c r="BF409" i="7"/>
  <c r="T409" i="7"/>
  <c r="R409" i="7"/>
  <c r="P409" i="7"/>
  <c r="BK409" i="7"/>
  <c r="J409" i="7"/>
  <c r="BE409" i="7" s="1"/>
  <c r="BI406" i="7"/>
  <c r="BH406" i="7"/>
  <c r="BG406" i="7"/>
  <c r="BF406" i="7"/>
  <c r="T406" i="7"/>
  <c r="R406" i="7"/>
  <c r="P406" i="7"/>
  <c r="BK406" i="7"/>
  <c r="J406" i="7"/>
  <c r="BE406" i="7" s="1"/>
  <c r="BI400" i="7"/>
  <c r="BH400" i="7"/>
  <c r="BG400" i="7"/>
  <c r="BF400" i="7"/>
  <c r="T400" i="7"/>
  <c r="R400" i="7"/>
  <c r="P400" i="7"/>
  <c r="BK400" i="7"/>
  <c r="J400" i="7"/>
  <c r="BE400" i="7"/>
  <c r="BI394" i="7"/>
  <c r="BH394" i="7"/>
  <c r="BG394" i="7"/>
  <c r="BF394" i="7"/>
  <c r="T394" i="7"/>
  <c r="R394" i="7"/>
  <c r="P394" i="7"/>
  <c r="BK394" i="7"/>
  <c r="J394" i="7"/>
  <c r="BE394" i="7"/>
  <c r="BI390" i="7"/>
  <c r="BH390" i="7"/>
  <c r="BG390" i="7"/>
  <c r="BF390" i="7"/>
  <c r="T390" i="7"/>
  <c r="R390" i="7"/>
  <c r="P390" i="7"/>
  <c r="BK390" i="7"/>
  <c r="J390" i="7"/>
  <c r="BE390" i="7" s="1"/>
  <c r="BI387" i="7"/>
  <c r="BH387" i="7"/>
  <c r="BG387" i="7"/>
  <c r="BF387" i="7"/>
  <c r="T387" i="7"/>
  <c r="R387" i="7"/>
  <c r="P387" i="7"/>
  <c r="BK387" i="7"/>
  <c r="J387" i="7"/>
  <c r="BE387" i="7" s="1"/>
  <c r="BI383" i="7"/>
  <c r="BH383" i="7"/>
  <c r="BG383" i="7"/>
  <c r="BF383" i="7"/>
  <c r="T383" i="7"/>
  <c r="R383" i="7"/>
  <c r="P383" i="7"/>
  <c r="P378" i="7" s="1"/>
  <c r="BK383" i="7"/>
  <c r="J383" i="7"/>
  <c r="BE383" i="7"/>
  <c r="BI379" i="7"/>
  <c r="BH379" i="7"/>
  <c r="BG379" i="7"/>
  <c r="BF379" i="7"/>
  <c r="T379" i="7"/>
  <c r="T378" i="7" s="1"/>
  <c r="R379" i="7"/>
  <c r="R378" i="7"/>
  <c r="P379" i="7"/>
  <c r="BK379" i="7"/>
  <c r="BK378" i="7" s="1"/>
  <c r="J378" i="7" s="1"/>
  <c r="J60" i="7" s="1"/>
  <c r="J379" i="7"/>
  <c r="BE379" i="7" s="1"/>
  <c r="BI374" i="7"/>
  <c r="BH374" i="7"/>
  <c r="BG374" i="7"/>
  <c r="BF374" i="7"/>
  <c r="T374" i="7"/>
  <c r="R374" i="7"/>
  <c r="P374" i="7"/>
  <c r="BK374" i="7"/>
  <c r="J374" i="7"/>
  <c r="BE374" i="7"/>
  <c r="BI371" i="7"/>
  <c r="BH371" i="7"/>
  <c r="BG371" i="7"/>
  <c r="BF371" i="7"/>
  <c r="T371" i="7"/>
  <c r="R371" i="7"/>
  <c r="P371" i="7"/>
  <c r="BK371" i="7"/>
  <c r="J371" i="7"/>
  <c r="BE371" i="7" s="1"/>
  <c r="BI366" i="7"/>
  <c r="BH366" i="7"/>
  <c r="BG366" i="7"/>
  <c r="BF366" i="7"/>
  <c r="T366" i="7"/>
  <c r="R366" i="7"/>
  <c r="P366" i="7"/>
  <c r="BK366" i="7"/>
  <c r="J366" i="7"/>
  <c r="BE366" i="7" s="1"/>
  <c r="BI362" i="7"/>
  <c r="BH362" i="7"/>
  <c r="BG362" i="7"/>
  <c r="BF362" i="7"/>
  <c r="T362" i="7"/>
  <c r="R362" i="7"/>
  <c r="P362" i="7"/>
  <c r="BK362" i="7"/>
  <c r="J362" i="7"/>
  <c r="BE362" i="7"/>
  <c r="BI359" i="7"/>
  <c r="BH359" i="7"/>
  <c r="BG359" i="7"/>
  <c r="BF359" i="7"/>
  <c r="T359" i="7"/>
  <c r="R359" i="7"/>
  <c r="P359" i="7"/>
  <c r="BK359" i="7"/>
  <c r="J359" i="7"/>
  <c r="BE359" i="7"/>
  <c r="BI355" i="7"/>
  <c r="BH355" i="7"/>
  <c r="BG355" i="7"/>
  <c r="BF355" i="7"/>
  <c r="T355" i="7"/>
  <c r="R355" i="7"/>
  <c r="P355" i="7"/>
  <c r="BK355" i="7"/>
  <c r="J355" i="7"/>
  <c r="BE355" i="7" s="1"/>
  <c r="BI352" i="7"/>
  <c r="BH352" i="7"/>
  <c r="BG352" i="7"/>
  <c r="BF352" i="7"/>
  <c r="T352" i="7"/>
  <c r="R352" i="7"/>
  <c r="P352" i="7"/>
  <c r="BK352" i="7"/>
  <c r="J352" i="7"/>
  <c r="BE352" i="7" s="1"/>
  <c r="BI349" i="7"/>
  <c r="BH349" i="7"/>
  <c r="BG349" i="7"/>
  <c r="BF349" i="7"/>
  <c r="T349" i="7"/>
  <c r="R349" i="7"/>
  <c r="P349" i="7"/>
  <c r="BK349" i="7"/>
  <c r="J349" i="7"/>
  <c r="BE349" i="7"/>
  <c r="BI346" i="7"/>
  <c r="BH346" i="7"/>
  <c r="BG346" i="7"/>
  <c r="BF346" i="7"/>
  <c r="T346" i="7"/>
  <c r="R346" i="7"/>
  <c r="P346" i="7"/>
  <c r="BK346" i="7"/>
  <c r="J346" i="7"/>
  <c r="BE346" i="7"/>
  <c r="BI343" i="7"/>
  <c r="BH343" i="7"/>
  <c r="BG343" i="7"/>
  <c r="BF343" i="7"/>
  <c r="T343" i="7"/>
  <c r="R343" i="7"/>
  <c r="P343" i="7"/>
  <c r="BK343" i="7"/>
  <c r="J343" i="7"/>
  <c r="BE343" i="7" s="1"/>
  <c r="BI340" i="7"/>
  <c r="BH340" i="7"/>
  <c r="BG340" i="7"/>
  <c r="BF340" i="7"/>
  <c r="T340" i="7"/>
  <c r="R340" i="7"/>
  <c r="P340" i="7"/>
  <c r="P335" i="7" s="1"/>
  <c r="BK340" i="7"/>
  <c r="J340" i="7"/>
  <c r="BE340" i="7" s="1"/>
  <c r="BI336" i="7"/>
  <c r="BH336" i="7"/>
  <c r="BG336" i="7"/>
  <c r="BF336" i="7"/>
  <c r="T336" i="7"/>
  <c r="T335" i="7" s="1"/>
  <c r="R336" i="7"/>
  <c r="R335" i="7" s="1"/>
  <c r="P336" i="7"/>
  <c r="BK336" i="7"/>
  <c r="BK335" i="7"/>
  <c r="J335" i="7"/>
  <c r="J59" i="7" s="1"/>
  <c r="J336" i="7"/>
  <c r="BE336" i="7"/>
  <c r="BI332" i="7"/>
  <c r="BH332" i="7"/>
  <c r="BG332" i="7"/>
  <c r="BF332" i="7"/>
  <c r="T332" i="7"/>
  <c r="R332" i="7"/>
  <c r="P332" i="7"/>
  <c r="BK332" i="7"/>
  <c r="J332" i="7"/>
  <c r="BE332" i="7"/>
  <c r="BI329" i="7"/>
  <c r="BH329" i="7"/>
  <c r="BG329" i="7"/>
  <c r="BF329" i="7"/>
  <c r="T329" i="7"/>
  <c r="R329" i="7"/>
  <c r="P329" i="7"/>
  <c r="BK329" i="7"/>
  <c r="J329" i="7"/>
  <c r="BE329" i="7"/>
  <c r="BI326" i="7"/>
  <c r="BH326" i="7"/>
  <c r="BG326" i="7"/>
  <c r="BF326" i="7"/>
  <c r="T326" i="7"/>
  <c r="R326" i="7"/>
  <c r="P326" i="7"/>
  <c r="BK326" i="7"/>
  <c r="J326" i="7"/>
  <c r="BE326" i="7" s="1"/>
  <c r="BI323" i="7"/>
  <c r="BH323" i="7"/>
  <c r="BG323" i="7"/>
  <c r="BF323" i="7"/>
  <c r="T323" i="7"/>
  <c r="R323" i="7"/>
  <c r="P323" i="7"/>
  <c r="BK323" i="7"/>
  <c r="J323" i="7"/>
  <c r="BE323" i="7" s="1"/>
  <c r="BI319" i="7"/>
  <c r="BH319" i="7"/>
  <c r="BG319" i="7"/>
  <c r="BF319" i="7"/>
  <c r="T319" i="7"/>
  <c r="R319" i="7"/>
  <c r="P319" i="7"/>
  <c r="BK319" i="7"/>
  <c r="J319" i="7"/>
  <c r="BE319" i="7"/>
  <c r="BI313" i="7"/>
  <c r="BH313" i="7"/>
  <c r="BG313" i="7"/>
  <c r="BF313" i="7"/>
  <c r="T313" i="7"/>
  <c r="R313" i="7"/>
  <c r="P313" i="7"/>
  <c r="BK313" i="7"/>
  <c r="J313" i="7"/>
  <c r="BE313" i="7"/>
  <c r="BI310" i="7"/>
  <c r="BH310" i="7"/>
  <c r="BG310" i="7"/>
  <c r="BF310" i="7"/>
  <c r="T310" i="7"/>
  <c r="R310" i="7"/>
  <c r="P310" i="7"/>
  <c r="BK310" i="7"/>
  <c r="J310" i="7"/>
  <c r="BE310" i="7" s="1"/>
  <c r="BI306" i="7"/>
  <c r="BH306" i="7"/>
  <c r="BG306" i="7"/>
  <c r="BF306" i="7"/>
  <c r="T306" i="7"/>
  <c r="R306" i="7"/>
  <c r="P306" i="7"/>
  <c r="BK306" i="7"/>
  <c r="J306" i="7"/>
  <c r="BE306" i="7" s="1"/>
  <c r="BI303" i="7"/>
  <c r="BH303" i="7"/>
  <c r="BG303" i="7"/>
  <c r="BF303" i="7"/>
  <c r="T303" i="7"/>
  <c r="R303" i="7"/>
  <c r="P303" i="7"/>
  <c r="BK303" i="7"/>
  <c r="J303" i="7"/>
  <c r="BE303" i="7"/>
  <c r="BI297" i="7"/>
  <c r="BH297" i="7"/>
  <c r="BG297" i="7"/>
  <c r="BF297" i="7"/>
  <c r="T297" i="7"/>
  <c r="R297" i="7"/>
  <c r="P297" i="7"/>
  <c r="BK297" i="7"/>
  <c r="J297" i="7"/>
  <c r="BE297" i="7"/>
  <c r="BI293" i="7"/>
  <c r="BH293" i="7"/>
  <c r="BG293" i="7"/>
  <c r="BF293" i="7"/>
  <c r="T293" i="7"/>
  <c r="R293" i="7"/>
  <c r="P293" i="7"/>
  <c r="BK293" i="7"/>
  <c r="J293" i="7"/>
  <c r="BE293" i="7" s="1"/>
  <c r="BI280" i="7"/>
  <c r="BH280" i="7"/>
  <c r="BG280" i="7"/>
  <c r="BF280" i="7"/>
  <c r="T280" i="7"/>
  <c r="R280" i="7"/>
  <c r="P280" i="7"/>
  <c r="BK280" i="7"/>
  <c r="J280" i="7"/>
  <c r="BE280" i="7" s="1"/>
  <c r="BI274" i="7"/>
  <c r="BH274" i="7"/>
  <c r="BG274" i="7"/>
  <c r="BF274" i="7"/>
  <c r="T274" i="7"/>
  <c r="R274" i="7"/>
  <c r="P274" i="7"/>
  <c r="BK274" i="7"/>
  <c r="J274" i="7"/>
  <c r="BE274" i="7"/>
  <c r="BI262" i="7"/>
  <c r="BH262" i="7"/>
  <c r="BG262" i="7"/>
  <c r="BF262" i="7"/>
  <c r="T262" i="7"/>
  <c r="R262" i="7"/>
  <c r="P262" i="7"/>
  <c r="BK262" i="7"/>
  <c r="J262" i="7"/>
  <c r="BE262" i="7"/>
  <c r="BI259" i="7"/>
  <c r="BH259" i="7"/>
  <c r="BG259" i="7"/>
  <c r="BF259" i="7"/>
  <c r="T259" i="7"/>
  <c r="R259" i="7"/>
  <c r="P259" i="7"/>
  <c r="BK259" i="7"/>
  <c r="J259" i="7"/>
  <c r="BE259" i="7" s="1"/>
  <c r="BI254" i="7"/>
  <c r="BH254" i="7"/>
  <c r="BG254" i="7"/>
  <c r="BF254" i="7"/>
  <c r="T254" i="7"/>
  <c r="R254" i="7"/>
  <c r="P254" i="7"/>
  <c r="BK254" i="7"/>
  <c r="J254" i="7"/>
  <c r="BE254" i="7" s="1"/>
  <c r="BI251" i="7"/>
  <c r="BH251" i="7"/>
  <c r="BG251" i="7"/>
  <c r="BF251" i="7"/>
  <c r="T251" i="7"/>
  <c r="R251" i="7"/>
  <c r="P251" i="7"/>
  <c r="BK251" i="7"/>
  <c r="J251" i="7"/>
  <c r="BE251" i="7"/>
  <c r="BI243" i="7"/>
  <c r="BH243" i="7"/>
  <c r="BG243" i="7"/>
  <c r="BF243" i="7"/>
  <c r="T243" i="7"/>
  <c r="R243" i="7"/>
  <c r="P243" i="7"/>
  <c r="BK243" i="7"/>
  <c r="J243" i="7"/>
  <c r="BE243" i="7"/>
  <c r="BI236" i="7"/>
  <c r="BH236" i="7"/>
  <c r="BG236" i="7"/>
  <c r="BF236" i="7"/>
  <c r="T236" i="7"/>
  <c r="R236" i="7"/>
  <c r="P236" i="7"/>
  <c r="BK236" i="7"/>
  <c r="J236" i="7"/>
  <c r="BE236" i="7" s="1"/>
  <c r="BI232" i="7"/>
  <c r="BH232" i="7"/>
  <c r="BG232" i="7"/>
  <c r="BF232" i="7"/>
  <c r="T232" i="7"/>
  <c r="R232" i="7"/>
  <c r="P232" i="7"/>
  <c r="BK232" i="7"/>
  <c r="J232" i="7"/>
  <c r="BE232" i="7" s="1"/>
  <c r="BI225" i="7"/>
  <c r="BH225" i="7"/>
  <c r="BG225" i="7"/>
  <c r="BF225" i="7"/>
  <c r="T225" i="7"/>
  <c r="R225" i="7"/>
  <c r="P225" i="7"/>
  <c r="BK225" i="7"/>
  <c r="J225" i="7"/>
  <c r="BE225" i="7"/>
  <c r="BI216" i="7"/>
  <c r="BH216" i="7"/>
  <c r="BG216" i="7"/>
  <c r="BF216" i="7"/>
  <c r="T216" i="7"/>
  <c r="R216" i="7"/>
  <c r="P216" i="7"/>
  <c r="BK216" i="7"/>
  <c r="J216" i="7"/>
  <c r="BE216" i="7"/>
  <c r="BI213" i="7"/>
  <c r="BH213" i="7"/>
  <c r="BG213" i="7"/>
  <c r="BF213" i="7"/>
  <c r="T213" i="7"/>
  <c r="R213" i="7"/>
  <c r="P213" i="7"/>
  <c r="BK213" i="7"/>
  <c r="J213" i="7"/>
  <c r="BE213" i="7" s="1"/>
  <c r="BI210" i="7"/>
  <c r="BH210" i="7"/>
  <c r="BG210" i="7"/>
  <c r="BF210" i="7"/>
  <c r="T210" i="7"/>
  <c r="R210" i="7"/>
  <c r="P210" i="7"/>
  <c r="BK210" i="7"/>
  <c r="J210" i="7"/>
  <c r="BE210" i="7" s="1"/>
  <c r="BI207" i="7"/>
  <c r="BH207" i="7"/>
  <c r="BG207" i="7"/>
  <c r="BF207" i="7"/>
  <c r="T207" i="7"/>
  <c r="R207" i="7"/>
  <c r="P207" i="7"/>
  <c r="BK207" i="7"/>
  <c r="J207" i="7"/>
  <c r="BE207" i="7"/>
  <c r="BI204" i="7"/>
  <c r="BH204" i="7"/>
  <c r="BG204" i="7"/>
  <c r="BF204" i="7"/>
  <c r="T204" i="7"/>
  <c r="R204" i="7"/>
  <c r="P204" i="7"/>
  <c r="BK204" i="7"/>
  <c r="J204" i="7"/>
  <c r="BE204" i="7"/>
  <c r="BI201" i="7"/>
  <c r="BH201" i="7"/>
  <c r="BG201" i="7"/>
  <c r="BF201" i="7"/>
  <c r="T201" i="7"/>
  <c r="R201" i="7"/>
  <c r="P201" i="7"/>
  <c r="BK201" i="7"/>
  <c r="J201" i="7"/>
  <c r="BE201" i="7" s="1"/>
  <c r="BI198" i="7"/>
  <c r="BH198" i="7"/>
  <c r="BG198" i="7"/>
  <c r="BF198" i="7"/>
  <c r="T198" i="7"/>
  <c r="R198" i="7"/>
  <c r="P198" i="7"/>
  <c r="BK198" i="7"/>
  <c r="J198" i="7"/>
  <c r="BE198" i="7" s="1"/>
  <c r="BI194" i="7"/>
  <c r="BH194" i="7"/>
  <c r="BG194" i="7"/>
  <c r="BF194" i="7"/>
  <c r="T194" i="7"/>
  <c r="R194" i="7"/>
  <c r="P194" i="7"/>
  <c r="BK194" i="7"/>
  <c r="J194" i="7"/>
  <c r="BE194" i="7"/>
  <c r="BI191" i="7"/>
  <c r="BH191" i="7"/>
  <c r="BG191" i="7"/>
  <c r="BF191" i="7"/>
  <c r="T191" i="7"/>
  <c r="R191" i="7"/>
  <c r="P191" i="7"/>
  <c r="BK191" i="7"/>
  <c r="J191" i="7"/>
  <c r="BE191" i="7"/>
  <c r="BI188" i="7"/>
  <c r="BH188" i="7"/>
  <c r="BG188" i="7"/>
  <c r="BF188" i="7"/>
  <c r="T188" i="7"/>
  <c r="R188" i="7"/>
  <c r="P188" i="7"/>
  <c r="BK188" i="7"/>
  <c r="J188" i="7"/>
  <c r="BE188" i="7" s="1"/>
  <c r="BI182" i="7"/>
  <c r="BH182" i="7"/>
  <c r="BG182" i="7"/>
  <c r="BF182" i="7"/>
  <c r="T182" i="7"/>
  <c r="R182" i="7"/>
  <c r="P182" i="7"/>
  <c r="BK182" i="7"/>
  <c r="J182" i="7"/>
  <c r="BE182" i="7"/>
  <c r="BI179" i="7"/>
  <c r="BH179" i="7"/>
  <c r="BG179" i="7"/>
  <c r="BF179" i="7"/>
  <c r="T179" i="7"/>
  <c r="R179" i="7"/>
  <c r="P179" i="7"/>
  <c r="BK179" i="7"/>
  <c r="J179" i="7"/>
  <c r="BE179" i="7"/>
  <c r="BI175" i="7"/>
  <c r="BH175" i="7"/>
  <c r="BG175" i="7"/>
  <c r="BF175" i="7"/>
  <c r="T175" i="7"/>
  <c r="R175" i="7"/>
  <c r="P175" i="7"/>
  <c r="BK175" i="7"/>
  <c r="J175" i="7"/>
  <c r="BE175" i="7"/>
  <c r="BI171" i="7"/>
  <c r="BH171" i="7"/>
  <c r="BG171" i="7"/>
  <c r="BF171" i="7"/>
  <c r="T171" i="7"/>
  <c r="R171" i="7"/>
  <c r="P171" i="7"/>
  <c r="BK171" i="7"/>
  <c r="J171" i="7"/>
  <c r="BE171" i="7" s="1"/>
  <c r="BI168" i="7"/>
  <c r="BH168" i="7"/>
  <c r="BG168" i="7"/>
  <c r="BF168" i="7"/>
  <c r="T168" i="7"/>
  <c r="R168" i="7"/>
  <c r="P168" i="7"/>
  <c r="BK168" i="7"/>
  <c r="J168" i="7"/>
  <c r="BE168" i="7"/>
  <c r="BI161" i="7"/>
  <c r="BH161" i="7"/>
  <c r="BG161" i="7"/>
  <c r="BF161" i="7"/>
  <c r="T161" i="7"/>
  <c r="R161" i="7"/>
  <c r="P161" i="7"/>
  <c r="BK161" i="7"/>
  <c r="J161" i="7"/>
  <c r="BE161" i="7"/>
  <c r="BI158" i="7"/>
  <c r="BH158" i="7"/>
  <c r="BG158" i="7"/>
  <c r="BF158" i="7"/>
  <c r="T158" i="7"/>
  <c r="R158" i="7"/>
  <c r="P158" i="7"/>
  <c r="BK158" i="7"/>
  <c r="J158" i="7"/>
  <c r="BE158" i="7"/>
  <c r="BI147" i="7"/>
  <c r="BH147" i="7"/>
  <c r="BG147" i="7"/>
  <c r="BF147" i="7"/>
  <c r="T147" i="7"/>
  <c r="R147" i="7"/>
  <c r="P147" i="7"/>
  <c r="BK147" i="7"/>
  <c r="J147" i="7"/>
  <c r="BE147" i="7" s="1"/>
  <c r="BI143" i="7"/>
  <c r="BH143" i="7"/>
  <c r="BG143" i="7"/>
  <c r="BF143" i="7"/>
  <c r="T143" i="7"/>
  <c r="R143" i="7"/>
  <c r="P143" i="7"/>
  <c r="BK143" i="7"/>
  <c r="J143" i="7"/>
  <c r="BE143" i="7"/>
  <c r="BI140" i="7"/>
  <c r="BH140" i="7"/>
  <c r="BG140" i="7"/>
  <c r="BF140" i="7"/>
  <c r="T140" i="7"/>
  <c r="R140" i="7"/>
  <c r="P140" i="7"/>
  <c r="BK140" i="7"/>
  <c r="J140" i="7"/>
  <c r="BE140" i="7"/>
  <c r="BI137" i="7"/>
  <c r="BH137" i="7"/>
  <c r="BG137" i="7"/>
  <c r="BF137" i="7"/>
  <c r="T137" i="7"/>
  <c r="R137" i="7"/>
  <c r="P137" i="7"/>
  <c r="BK137" i="7"/>
  <c r="J137" i="7"/>
  <c r="BE137" i="7"/>
  <c r="BI133" i="7"/>
  <c r="BH133" i="7"/>
  <c r="BG133" i="7"/>
  <c r="BF133" i="7"/>
  <c r="T133" i="7"/>
  <c r="R133" i="7"/>
  <c r="P133" i="7"/>
  <c r="BK133" i="7"/>
  <c r="J133" i="7"/>
  <c r="BE133" i="7" s="1"/>
  <c r="BI128" i="7"/>
  <c r="BH128" i="7"/>
  <c r="BG128" i="7"/>
  <c r="BF128" i="7"/>
  <c r="T128" i="7"/>
  <c r="R128" i="7"/>
  <c r="P128" i="7"/>
  <c r="BK128" i="7"/>
  <c r="J128" i="7"/>
  <c r="BE128" i="7"/>
  <c r="BI123" i="7"/>
  <c r="BH123" i="7"/>
  <c r="BG123" i="7"/>
  <c r="BF123" i="7"/>
  <c r="T123" i="7"/>
  <c r="R123" i="7"/>
  <c r="P123" i="7"/>
  <c r="BK123" i="7"/>
  <c r="J123" i="7"/>
  <c r="BE123" i="7"/>
  <c r="BI119" i="7"/>
  <c r="BH119" i="7"/>
  <c r="BG119" i="7"/>
  <c r="BF119" i="7"/>
  <c r="T119" i="7"/>
  <c r="R119" i="7"/>
  <c r="P119" i="7"/>
  <c r="BK119" i="7"/>
  <c r="J119" i="7"/>
  <c r="BE119" i="7"/>
  <c r="BI116" i="7"/>
  <c r="BH116" i="7"/>
  <c r="BG116" i="7"/>
  <c r="BF116" i="7"/>
  <c r="T116" i="7"/>
  <c r="R116" i="7"/>
  <c r="P116" i="7"/>
  <c r="BK116" i="7"/>
  <c r="J116" i="7"/>
  <c r="BE116" i="7" s="1"/>
  <c r="BI113" i="7"/>
  <c r="BH113" i="7"/>
  <c r="BG113" i="7"/>
  <c r="BF113" i="7"/>
  <c r="T113" i="7"/>
  <c r="R113" i="7"/>
  <c r="P113" i="7"/>
  <c r="BK113" i="7"/>
  <c r="J113" i="7"/>
  <c r="BE113" i="7"/>
  <c r="BI109" i="7"/>
  <c r="BH109" i="7"/>
  <c r="BG109" i="7"/>
  <c r="BF109" i="7"/>
  <c r="T109" i="7"/>
  <c r="R109" i="7"/>
  <c r="P109" i="7"/>
  <c r="BK109" i="7"/>
  <c r="J109" i="7"/>
  <c r="BE109" i="7"/>
  <c r="BI105" i="7"/>
  <c r="BH105" i="7"/>
  <c r="BG105" i="7"/>
  <c r="BF105" i="7"/>
  <c r="T105" i="7"/>
  <c r="R105" i="7"/>
  <c r="P105" i="7"/>
  <c r="BK105" i="7"/>
  <c r="J105" i="7"/>
  <c r="BE105" i="7"/>
  <c r="BI102" i="7"/>
  <c r="F34" i="7" s="1"/>
  <c r="BD57" i="1" s="1"/>
  <c r="BH102" i="7"/>
  <c r="BG102" i="7"/>
  <c r="BF102" i="7"/>
  <c r="T102" i="7"/>
  <c r="R102" i="7"/>
  <c r="P102" i="7"/>
  <c r="BK102" i="7"/>
  <c r="J102" i="7"/>
  <c r="BE102" i="7" s="1"/>
  <c r="BI98" i="7"/>
  <c r="BH98" i="7"/>
  <c r="F33" i="7" s="1"/>
  <c r="BC57" i="1" s="1"/>
  <c r="BG98" i="7"/>
  <c r="F32" i="7" s="1"/>
  <c r="BB57" i="1" s="1"/>
  <c r="BF98" i="7"/>
  <c r="J31" i="7" s="1"/>
  <c r="AW57" i="1" s="1"/>
  <c r="T98" i="7"/>
  <c r="T97" i="7" s="1"/>
  <c r="T96" i="7" s="1"/>
  <c r="R98" i="7"/>
  <c r="R97" i="7"/>
  <c r="P98" i="7"/>
  <c r="P97" i="7" s="1"/>
  <c r="P96" i="7" s="1"/>
  <c r="P95" i="7" s="1"/>
  <c r="AU57" i="1" s="1"/>
  <c r="BK98" i="7"/>
  <c r="BK97" i="7" s="1"/>
  <c r="J98" i="7"/>
  <c r="BE98" i="7"/>
  <c r="J91" i="7"/>
  <c r="F91" i="7"/>
  <c r="F89" i="7"/>
  <c r="E87" i="7"/>
  <c r="J51" i="7"/>
  <c r="F51" i="7"/>
  <c r="F49" i="7"/>
  <c r="E47" i="7"/>
  <c r="J18" i="7"/>
  <c r="E18" i="7"/>
  <c r="J17" i="7"/>
  <c r="J12" i="7"/>
  <c r="J89" i="7" s="1"/>
  <c r="J49" i="7"/>
  <c r="E7" i="7"/>
  <c r="E45" i="7" s="1"/>
  <c r="AY56" i="1"/>
  <c r="AX56" i="1"/>
  <c r="BI890" i="6"/>
  <c r="BH890" i="6"/>
  <c r="BG890" i="6"/>
  <c r="BF890" i="6"/>
  <c r="T890" i="6"/>
  <c r="T889" i="6" s="1"/>
  <c r="R890" i="6"/>
  <c r="R889" i="6" s="1"/>
  <c r="P890" i="6"/>
  <c r="P889" i="6" s="1"/>
  <c r="BK890" i="6"/>
  <c r="BK889" i="6"/>
  <c r="J889" i="6" s="1"/>
  <c r="J76" i="6" s="1"/>
  <c r="J890" i="6"/>
  <c r="BE890" i="6"/>
  <c r="BI884" i="6"/>
  <c r="BH884" i="6"/>
  <c r="BG884" i="6"/>
  <c r="BF884" i="6"/>
  <c r="T884" i="6"/>
  <c r="T883" i="6" s="1"/>
  <c r="R884" i="6"/>
  <c r="R883" i="6" s="1"/>
  <c r="P884" i="6"/>
  <c r="P883" i="6" s="1"/>
  <c r="BK884" i="6"/>
  <c r="BK883" i="6"/>
  <c r="J883" i="6" s="1"/>
  <c r="J75" i="6" s="1"/>
  <c r="J884" i="6"/>
  <c r="BE884" i="6"/>
  <c r="BI878" i="6"/>
  <c r="BH878" i="6"/>
  <c r="BG878" i="6"/>
  <c r="BF878" i="6"/>
  <c r="T878" i="6"/>
  <c r="T829" i="6" s="1"/>
  <c r="T828" i="6" s="1"/>
  <c r="R878" i="6"/>
  <c r="P878" i="6"/>
  <c r="BK878" i="6"/>
  <c r="J878" i="6"/>
  <c r="BE878" i="6" s="1"/>
  <c r="BI873" i="6"/>
  <c r="BH873" i="6"/>
  <c r="BG873" i="6"/>
  <c r="BF873" i="6"/>
  <c r="T873" i="6"/>
  <c r="R873" i="6"/>
  <c r="P873" i="6"/>
  <c r="BK873" i="6"/>
  <c r="J873" i="6"/>
  <c r="BE873" i="6"/>
  <c r="BI868" i="6"/>
  <c r="BH868" i="6"/>
  <c r="BG868" i="6"/>
  <c r="BF868" i="6"/>
  <c r="T868" i="6"/>
  <c r="R868" i="6"/>
  <c r="P868" i="6"/>
  <c r="BK868" i="6"/>
  <c r="J868" i="6"/>
  <c r="BE868" i="6"/>
  <c r="BI861" i="6"/>
  <c r="BH861" i="6"/>
  <c r="BG861" i="6"/>
  <c r="BF861" i="6"/>
  <c r="T861" i="6"/>
  <c r="R861" i="6"/>
  <c r="P861" i="6"/>
  <c r="BK861" i="6"/>
  <c r="J861" i="6"/>
  <c r="BE861" i="6" s="1"/>
  <c r="BI851" i="6"/>
  <c r="BH851" i="6"/>
  <c r="BG851" i="6"/>
  <c r="BF851" i="6"/>
  <c r="T851" i="6"/>
  <c r="R851" i="6"/>
  <c r="P851" i="6"/>
  <c r="BK851" i="6"/>
  <c r="J851" i="6"/>
  <c r="BE851" i="6" s="1"/>
  <c r="BI846" i="6"/>
  <c r="BH846" i="6"/>
  <c r="BG846" i="6"/>
  <c r="BF846" i="6"/>
  <c r="T846" i="6"/>
  <c r="R846" i="6"/>
  <c r="P846" i="6"/>
  <c r="BK846" i="6"/>
  <c r="J846" i="6"/>
  <c r="BE846" i="6"/>
  <c r="BI836" i="6"/>
  <c r="BH836" i="6"/>
  <c r="BG836" i="6"/>
  <c r="BF836" i="6"/>
  <c r="T836" i="6"/>
  <c r="R836" i="6"/>
  <c r="P836" i="6"/>
  <c r="BK836" i="6"/>
  <c r="BK829" i="6" s="1"/>
  <c r="J836" i="6"/>
  <c r="BE836" i="6"/>
  <c r="BI830" i="6"/>
  <c r="BH830" i="6"/>
  <c r="BG830" i="6"/>
  <c r="BF830" i="6"/>
  <c r="T830" i="6"/>
  <c r="R830" i="6"/>
  <c r="R829" i="6" s="1"/>
  <c r="R828" i="6" s="1"/>
  <c r="P830" i="6"/>
  <c r="P829" i="6" s="1"/>
  <c r="P828" i="6" s="1"/>
  <c r="BK830" i="6"/>
  <c r="J830" i="6"/>
  <c r="BE830" i="6" s="1"/>
  <c r="BI825" i="6"/>
  <c r="BH825" i="6"/>
  <c r="BG825" i="6"/>
  <c r="BF825" i="6"/>
  <c r="T825" i="6"/>
  <c r="T824" i="6" s="1"/>
  <c r="R825" i="6"/>
  <c r="R824" i="6" s="1"/>
  <c r="P825" i="6"/>
  <c r="P824" i="6" s="1"/>
  <c r="BK825" i="6"/>
  <c r="BK824" i="6" s="1"/>
  <c r="J824" i="6"/>
  <c r="J825" i="6"/>
  <c r="BE825" i="6"/>
  <c r="J72" i="6"/>
  <c r="BI821" i="6"/>
  <c r="BH821" i="6"/>
  <c r="BG821" i="6"/>
  <c r="BF821" i="6"/>
  <c r="T821" i="6"/>
  <c r="R821" i="6"/>
  <c r="P821" i="6"/>
  <c r="BK821" i="6"/>
  <c r="J821" i="6"/>
  <c r="BE821" i="6"/>
  <c r="BI818" i="6"/>
  <c r="BH818" i="6"/>
  <c r="BG818" i="6"/>
  <c r="BF818" i="6"/>
  <c r="T818" i="6"/>
  <c r="R818" i="6"/>
  <c r="R814" i="6" s="1"/>
  <c r="P818" i="6"/>
  <c r="BK818" i="6"/>
  <c r="J818" i="6"/>
  <c r="BE818" i="6" s="1"/>
  <c r="BI815" i="6"/>
  <c r="BH815" i="6"/>
  <c r="BG815" i="6"/>
  <c r="BF815" i="6"/>
  <c r="T815" i="6"/>
  <c r="T814" i="6" s="1"/>
  <c r="T813" i="6" s="1"/>
  <c r="R815" i="6"/>
  <c r="P815" i="6"/>
  <c r="P814" i="6"/>
  <c r="P813" i="6" s="1"/>
  <c r="BK815" i="6"/>
  <c r="BK814" i="6" s="1"/>
  <c r="J815" i="6"/>
  <c r="BE815" i="6" s="1"/>
  <c r="BI811" i="6"/>
  <c r="BH811" i="6"/>
  <c r="BG811" i="6"/>
  <c r="BF811" i="6"/>
  <c r="T811" i="6"/>
  <c r="R811" i="6"/>
  <c r="P811" i="6"/>
  <c r="BK811" i="6"/>
  <c r="J811" i="6"/>
  <c r="BE811" i="6" s="1"/>
  <c r="BI808" i="6"/>
  <c r="BH808" i="6"/>
  <c r="BG808" i="6"/>
  <c r="BF808" i="6"/>
  <c r="T808" i="6"/>
  <c r="R808" i="6"/>
  <c r="P808" i="6"/>
  <c r="BK808" i="6"/>
  <c r="J808" i="6"/>
  <c r="BE808" i="6" s="1"/>
  <c r="BI800" i="6"/>
  <c r="BH800" i="6"/>
  <c r="BG800" i="6"/>
  <c r="BF800" i="6"/>
  <c r="T800" i="6"/>
  <c r="R800" i="6"/>
  <c r="P800" i="6"/>
  <c r="BK800" i="6"/>
  <c r="J800" i="6"/>
  <c r="BE800" i="6"/>
  <c r="BI797" i="6"/>
  <c r="BH797" i="6"/>
  <c r="BG797" i="6"/>
  <c r="BF797" i="6"/>
  <c r="T797" i="6"/>
  <c r="R797" i="6"/>
  <c r="P797" i="6"/>
  <c r="BK797" i="6"/>
  <c r="J797" i="6"/>
  <c r="BE797" i="6" s="1"/>
  <c r="BI793" i="6"/>
  <c r="BH793" i="6"/>
  <c r="BG793" i="6"/>
  <c r="BF793" i="6"/>
  <c r="T793" i="6"/>
  <c r="R793" i="6"/>
  <c r="P793" i="6"/>
  <c r="BK793" i="6"/>
  <c r="J793" i="6"/>
  <c r="BE793" i="6"/>
  <c r="BI789" i="6"/>
  <c r="BH789" i="6"/>
  <c r="BG789" i="6"/>
  <c r="BF789" i="6"/>
  <c r="T789" i="6"/>
  <c r="R789" i="6"/>
  <c r="P789" i="6"/>
  <c r="BK789" i="6"/>
  <c r="J789" i="6"/>
  <c r="BE789" i="6"/>
  <c r="BI784" i="6"/>
  <c r="BH784" i="6"/>
  <c r="BG784" i="6"/>
  <c r="BF784" i="6"/>
  <c r="T784" i="6"/>
  <c r="R784" i="6"/>
  <c r="P784" i="6"/>
  <c r="BK784" i="6"/>
  <c r="J784" i="6"/>
  <c r="BE784" i="6"/>
  <c r="BI780" i="6"/>
  <c r="BH780" i="6"/>
  <c r="BG780" i="6"/>
  <c r="BF780" i="6"/>
  <c r="T780" i="6"/>
  <c r="R780" i="6"/>
  <c r="R770" i="6" s="1"/>
  <c r="R769" i="6" s="1"/>
  <c r="P780" i="6"/>
  <c r="BK780" i="6"/>
  <c r="J780" i="6"/>
  <c r="BE780" i="6" s="1"/>
  <c r="BI771" i="6"/>
  <c r="BH771" i="6"/>
  <c r="BG771" i="6"/>
  <c r="BF771" i="6"/>
  <c r="T771" i="6"/>
  <c r="T770" i="6"/>
  <c r="T769" i="6" s="1"/>
  <c r="R771" i="6"/>
  <c r="P771" i="6"/>
  <c r="P770" i="6"/>
  <c r="P769" i="6" s="1"/>
  <c r="BK771" i="6"/>
  <c r="BK770" i="6" s="1"/>
  <c r="J771" i="6"/>
  <c r="BE771" i="6"/>
  <c r="BI767" i="6"/>
  <c r="BH767" i="6"/>
  <c r="BG767" i="6"/>
  <c r="BF767" i="6"/>
  <c r="T767" i="6"/>
  <c r="T766" i="6"/>
  <c r="R767" i="6"/>
  <c r="R766" i="6"/>
  <c r="P767" i="6"/>
  <c r="P766" i="6" s="1"/>
  <c r="BK767" i="6"/>
  <c r="BK766" i="6"/>
  <c r="J766" i="6" s="1"/>
  <c r="J67" i="6" s="1"/>
  <c r="J767" i="6"/>
  <c r="BE767" i="6" s="1"/>
  <c r="BI755" i="6"/>
  <c r="BH755" i="6"/>
  <c r="BG755" i="6"/>
  <c r="BF755" i="6"/>
  <c r="T755" i="6"/>
  <c r="R755" i="6"/>
  <c r="P755" i="6"/>
  <c r="BK755" i="6"/>
  <c r="J755" i="6"/>
  <c r="BE755" i="6" s="1"/>
  <c r="BI749" i="6"/>
  <c r="BH749" i="6"/>
  <c r="BG749" i="6"/>
  <c r="BF749" i="6"/>
  <c r="T749" i="6"/>
  <c r="R749" i="6"/>
  <c r="P749" i="6"/>
  <c r="BK749" i="6"/>
  <c r="J749" i="6"/>
  <c r="BE749" i="6"/>
  <c r="BI745" i="6"/>
  <c r="BH745" i="6"/>
  <c r="BG745" i="6"/>
  <c r="BF745" i="6"/>
  <c r="T745" i="6"/>
  <c r="R745" i="6"/>
  <c r="P745" i="6"/>
  <c r="BK745" i="6"/>
  <c r="J745" i="6"/>
  <c r="BE745" i="6"/>
  <c r="BI730" i="6"/>
  <c r="BH730" i="6"/>
  <c r="BG730" i="6"/>
  <c r="BF730" i="6"/>
  <c r="T730" i="6"/>
  <c r="R730" i="6"/>
  <c r="P730" i="6"/>
  <c r="BK730" i="6"/>
  <c r="J730" i="6"/>
  <c r="BE730" i="6"/>
  <c r="BI720" i="6"/>
  <c r="BH720" i="6"/>
  <c r="BG720" i="6"/>
  <c r="BF720" i="6"/>
  <c r="T720" i="6"/>
  <c r="R720" i="6"/>
  <c r="P720" i="6"/>
  <c r="BK720" i="6"/>
  <c r="J720" i="6"/>
  <c r="BE720" i="6" s="1"/>
  <c r="BI710" i="6"/>
  <c r="BH710" i="6"/>
  <c r="BG710" i="6"/>
  <c r="BF710" i="6"/>
  <c r="T710" i="6"/>
  <c r="R710" i="6"/>
  <c r="R705" i="6" s="1"/>
  <c r="P710" i="6"/>
  <c r="BK710" i="6"/>
  <c r="J710" i="6"/>
  <c r="BE710" i="6"/>
  <c r="BI706" i="6"/>
  <c r="BH706" i="6"/>
  <c r="BG706" i="6"/>
  <c r="BF706" i="6"/>
  <c r="T706" i="6"/>
  <c r="T705" i="6" s="1"/>
  <c r="R706" i="6"/>
  <c r="P706" i="6"/>
  <c r="P705" i="6"/>
  <c r="BK706" i="6"/>
  <c r="BK705" i="6"/>
  <c r="J705" i="6" s="1"/>
  <c r="J66" i="6" s="1"/>
  <c r="J706" i="6"/>
  <c r="BE706" i="6"/>
  <c r="BI702" i="6"/>
  <c r="BH702" i="6"/>
  <c r="BG702" i="6"/>
  <c r="BF702" i="6"/>
  <c r="T702" i="6"/>
  <c r="R702" i="6"/>
  <c r="P702" i="6"/>
  <c r="BK702" i="6"/>
  <c r="J702" i="6"/>
  <c r="BE702" i="6"/>
  <c r="BI698" i="6"/>
  <c r="BH698" i="6"/>
  <c r="BG698" i="6"/>
  <c r="BF698" i="6"/>
  <c r="T698" i="6"/>
  <c r="R698" i="6"/>
  <c r="P698" i="6"/>
  <c r="BK698" i="6"/>
  <c r="J698" i="6"/>
  <c r="BE698" i="6"/>
  <c r="BI694" i="6"/>
  <c r="BH694" i="6"/>
  <c r="BG694" i="6"/>
  <c r="BF694" i="6"/>
  <c r="T694" i="6"/>
  <c r="R694" i="6"/>
  <c r="P694" i="6"/>
  <c r="BK694" i="6"/>
  <c r="J694" i="6"/>
  <c r="BE694" i="6" s="1"/>
  <c r="BI690" i="6"/>
  <c r="BH690" i="6"/>
  <c r="BG690" i="6"/>
  <c r="BF690" i="6"/>
  <c r="T690" i="6"/>
  <c r="R690" i="6"/>
  <c r="P690" i="6"/>
  <c r="BK690" i="6"/>
  <c r="J690" i="6"/>
  <c r="BE690" i="6"/>
  <c r="BI686" i="6"/>
  <c r="BH686" i="6"/>
  <c r="BG686" i="6"/>
  <c r="BF686" i="6"/>
  <c r="T686" i="6"/>
  <c r="R686" i="6"/>
  <c r="P686" i="6"/>
  <c r="BK686" i="6"/>
  <c r="J686" i="6"/>
  <c r="BE686" i="6"/>
  <c r="BI679" i="6"/>
  <c r="BH679" i="6"/>
  <c r="BG679" i="6"/>
  <c r="BF679" i="6"/>
  <c r="T679" i="6"/>
  <c r="R679" i="6"/>
  <c r="P679" i="6"/>
  <c r="BK679" i="6"/>
  <c r="J679" i="6"/>
  <c r="BE679" i="6"/>
  <c r="BI676" i="6"/>
  <c r="BH676" i="6"/>
  <c r="BG676" i="6"/>
  <c r="BF676" i="6"/>
  <c r="T676" i="6"/>
  <c r="R676" i="6"/>
  <c r="P676" i="6"/>
  <c r="BK676" i="6"/>
  <c r="J676" i="6"/>
  <c r="BE676" i="6" s="1"/>
  <c r="BI672" i="6"/>
  <c r="BH672" i="6"/>
  <c r="BG672" i="6"/>
  <c r="BF672" i="6"/>
  <c r="T672" i="6"/>
  <c r="R672" i="6"/>
  <c r="P672" i="6"/>
  <c r="BK672" i="6"/>
  <c r="J672" i="6"/>
  <c r="BE672" i="6"/>
  <c r="BI669" i="6"/>
  <c r="BH669" i="6"/>
  <c r="BG669" i="6"/>
  <c r="BF669" i="6"/>
  <c r="T669" i="6"/>
  <c r="R669" i="6"/>
  <c r="P669" i="6"/>
  <c r="BK669" i="6"/>
  <c r="J669" i="6"/>
  <c r="BE669" i="6"/>
  <c r="BI666" i="6"/>
  <c r="BH666" i="6"/>
  <c r="BG666" i="6"/>
  <c r="BF666" i="6"/>
  <c r="T666" i="6"/>
  <c r="R666" i="6"/>
  <c r="P666" i="6"/>
  <c r="BK666" i="6"/>
  <c r="J666" i="6"/>
  <c r="BE666" i="6"/>
  <c r="BI663" i="6"/>
  <c r="BH663" i="6"/>
  <c r="BG663" i="6"/>
  <c r="BF663" i="6"/>
  <c r="T663" i="6"/>
  <c r="R663" i="6"/>
  <c r="P663" i="6"/>
  <c r="BK663" i="6"/>
  <c r="J663" i="6"/>
  <c r="BE663" i="6" s="1"/>
  <c r="BI659" i="6"/>
  <c r="BH659" i="6"/>
  <c r="BG659" i="6"/>
  <c r="BF659" i="6"/>
  <c r="T659" i="6"/>
  <c r="R659" i="6"/>
  <c r="P659" i="6"/>
  <c r="BK659" i="6"/>
  <c r="J659" i="6"/>
  <c r="BE659" i="6"/>
  <c r="BI655" i="6"/>
  <c r="BH655" i="6"/>
  <c r="BG655" i="6"/>
  <c r="BF655" i="6"/>
  <c r="T655" i="6"/>
  <c r="R655" i="6"/>
  <c r="P655" i="6"/>
  <c r="BK655" i="6"/>
  <c r="J655" i="6"/>
  <c r="BE655" i="6"/>
  <c r="BI649" i="6"/>
  <c r="BH649" i="6"/>
  <c r="BG649" i="6"/>
  <c r="BF649" i="6"/>
  <c r="T649" i="6"/>
  <c r="R649" i="6"/>
  <c r="P649" i="6"/>
  <c r="BK649" i="6"/>
  <c r="J649" i="6"/>
  <c r="BE649" i="6"/>
  <c r="BI645" i="6"/>
  <c r="BH645" i="6"/>
  <c r="BG645" i="6"/>
  <c r="BF645" i="6"/>
  <c r="T645" i="6"/>
  <c r="R645" i="6"/>
  <c r="P645" i="6"/>
  <c r="BK645" i="6"/>
  <c r="J645" i="6"/>
  <c r="BE645" i="6" s="1"/>
  <c r="BI639" i="6"/>
  <c r="BH639" i="6"/>
  <c r="BG639" i="6"/>
  <c r="BF639" i="6"/>
  <c r="T639" i="6"/>
  <c r="R639" i="6"/>
  <c r="P639" i="6"/>
  <c r="BK639" i="6"/>
  <c r="J639" i="6"/>
  <c r="BE639" i="6"/>
  <c r="BI635" i="6"/>
  <c r="BH635" i="6"/>
  <c r="BG635" i="6"/>
  <c r="BF635" i="6"/>
  <c r="T635" i="6"/>
  <c r="R635" i="6"/>
  <c r="P635" i="6"/>
  <c r="BK635" i="6"/>
  <c r="J635" i="6"/>
  <c r="BE635" i="6"/>
  <c r="BI632" i="6"/>
  <c r="BH632" i="6"/>
  <c r="BG632" i="6"/>
  <c r="BF632" i="6"/>
  <c r="T632" i="6"/>
  <c r="R632" i="6"/>
  <c r="P632" i="6"/>
  <c r="BK632" i="6"/>
  <c r="J632" i="6"/>
  <c r="BE632" i="6"/>
  <c r="BI627" i="6"/>
  <c r="BH627" i="6"/>
  <c r="BG627" i="6"/>
  <c r="BF627" i="6"/>
  <c r="T627" i="6"/>
  <c r="R627" i="6"/>
  <c r="P627" i="6"/>
  <c r="BK627" i="6"/>
  <c r="J627" i="6"/>
  <c r="BE627" i="6" s="1"/>
  <c r="BI623" i="6"/>
  <c r="BH623" i="6"/>
  <c r="BG623" i="6"/>
  <c r="BF623" i="6"/>
  <c r="T623" i="6"/>
  <c r="R623" i="6"/>
  <c r="P623" i="6"/>
  <c r="BK623" i="6"/>
  <c r="J623" i="6"/>
  <c r="BE623" i="6"/>
  <c r="BI617" i="6"/>
  <c r="BH617" i="6"/>
  <c r="BG617" i="6"/>
  <c r="BF617" i="6"/>
  <c r="T617" i="6"/>
  <c r="R617" i="6"/>
  <c r="P617" i="6"/>
  <c r="BK617" i="6"/>
  <c r="J617" i="6"/>
  <c r="BE617" i="6"/>
  <c r="BI613" i="6"/>
  <c r="BH613" i="6"/>
  <c r="BG613" i="6"/>
  <c r="BF613" i="6"/>
  <c r="T613" i="6"/>
  <c r="R613" i="6"/>
  <c r="P613" i="6"/>
  <c r="BK613" i="6"/>
  <c r="J613" i="6"/>
  <c r="BE613" i="6"/>
  <c r="BI609" i="6"/>
  <c r="BH609" i="6"/>
  <c r="BG609" i="6"/>
  <c r="BF609" i="6"/>
  <c r="T609" i="6"/>
  <c r="R609" i="6"/>
  <c r="P609" i="6"/>
  <c r="BK609" i="6"/>
  <c r="J609" i="6"/>
  <c r="BE609" i="6" s="1"/>
  <c r="BI604" i="6"/>
  <c r="BH604" i="6"/>
  <c r="BG604" i="6"/>
  <c r="BF604" i="6"/>
  <c r="T604" i="6"/>
  <c r="R604" i="6"/>
  <c r="P604" i="6"/>
  <c r="BK604" i="6"/>
  <c r="J604" i="6"/>
  <c r="BE604" i="6"/>
  <c r="BI601" i="6"/>
  <c r="BH601" i="6"/>
  <c r="BG601" i="6"/>
  <c r="BF601" i="6"/>
  <c r="T601" i="6"/>
  <c r="R601" i="6"/>
  <c r="P601" i="6"/>
  <c r="BK601" i="6"/>
  <c r="J601" i="6"/>
  <c r="BE601" i="6"/>
  <c r="BI598" i="6"/>
  <c r="BH598" i="6"/>
  <c r="BG598" i="6"/>
  <c r="BF598" i="6"/>
  <c r="T598" i="6"/>
  <c r="R598" i="6"/>
  <c r="P598" i="6"/>
  <c r="BK598" i="6"/>
  <c r="J598" i="6"/>
  <c r="BE598" i="6"/>
  <c r="BI595" i="6"/>
  <c r="BH595" i="6"/>
  <c r="BG595" i="6"/>
  <c r="BF595" i="6"/>
  <c r="T595" i="6"/>
  <c r="R595" i="6"/>
  <c r="P595" i="6"/>
  <c r="BK595" i="6"/>
  <c r="J595" i="6"/>
  <c r="BE595" i="6" s="1"/>
  <c r="BI592" i="6"/>
  <c r="BH592" i="6"/>
  <c r="BG592" i="6"/>
  <c r="BF592" i="6"/>
  <c r="T592" i="6"/>
  <c r="R592" i="6"/>
  <c r="P592" i="6"/>
  <c r="BK592" i="6"/>
  <c r="J592" i="6"/>
  <c r="BE592" i="6"/>
  <c r="BI589" i="6"/>
  <c r="BH589" i="6"/>
  <c r="BG589" i="6"/>
  <c r="BF589" i="6"/>
  <c r="T589" i="6"/>
  <c r="R589" i="6"/>
  <c r="P589" i="6"/>
  <c r="BK589" i="6"/>
  <c r="J589" i="6"/>
  <c r="BE589" i="6"/>
  <c r="BI582" i="6"/>
  <c r="BH582" i="6"/>
  <c r="BG582" i="6"/>
  <c r="BF582" i="6"/>
  <c r="T582" i="6"/>
  <c r="R582" i="6"/>
  <c r="P582" i="6"/>
  <c r="BK582" i="6"/>
  <c r="J582" i="6"/>
  <c r="BE582" i="6"/>
  <c r="BI577" i="6"/>
  <c r="BH577" i="6"/>
  <c r="BG577" i="6"/>
  <c r="BF577" i="6"/>
  <c r="T577" i="6"/>
  <c r="R577" i="6"/>
  <c r="P577" i="6"/>
  <c r="BK577" i="6"/>
  <c r="J577" i="6"/>
  <c r="BE577" i="6" s="1"/>
  <c r="BI574" i="6"/>
  <c r="BH574" i="6"/>
  <c r="BG574" i="6"/>
  <c r="BF574" i="6"/>
  <c r="T574" i="6"/>
  <c r="R574" i="6"/>
  <c r="R567" i="6" s="1"/>
  <c r="P574" i="6"/>
  <c r="BK574" i="6"/>
  <c r="J574" i="6"/>
  <c r="BE574" i="6"/>
  <c r="BI568" i="6"/>
  <c r="BH568" i="6"/>
  <c r="BG568" i="6"/>
  <c r="BF568" i="6"/>
  <c r="T568" i="6"/>
  <c r="T567" i="6" s="1"/>
  <c r="R568" i="6"/>
  <c r="P568" i="6"/>
  <c r="P567" i="6"/>
  <c r="BK568" i="6"/>
  <c r="BK567" i="6"/>
  <c r="J567" i="6" s="1"/>
  <c r="J65" i="6" s="1"/>
  <c r="J568" i="6"/>
  <c r="BE568" i="6"/>
  <c r="BI562" i="6"/>
  <c r="BH562" i="6"/>
  <c r="BG562" i="6"/>
  <c r="BF562" i="6"/>
  <c r="T562" i="6"/>
  <c r="T561" i="6" s="1"/>
  <c r="R562" i="6"/>
  <c r="R561" i="6"/>
  <c r="P562" i="6"/>
  <c r="P561" i="6"/>
  <c r="BK562" i="6"/>
  <c r="BK561" i="6"/>
  <c r="J561" i="6" s="1"/>
  <c r="J64" i="6" s="1"/>
  <c r="J562" i="6"/>
  <c r="BE562" i="6"/>
  <c r="BI557" i="6"/>
  <c r="BH557" i="6"/>
  <c r="BG557" i="6"/>
  <c r="BF557" i="6"/>
  <c r="T557" i="6"/>
  <c r="R557" i="6"/>
  <c r="P557" i="6"/>
  <c r="BK557" i="6"/>
  <c r="J557" i="6"/>
  <c r="BE557" i="6"/>
  <c r="BI554" i="6"/>
  <c r="BH554" i="6"/>
  <c r="BG554" i="6"/>
  <c r="BF554" i="6"/>
  <c r="T554" i="6"/>
  <c r="R554" i="6"/>
  <c r="P554" i="6"/>
  <c r="BK554" i="6"/>
  <c r="BK549" i="6" s="1"/>
  <c r="J549" i="6" s="1"/>
  <c r="J63" i="6" s="1"/>
  <c r="J554" i="6"/>
  <c r="BE554" i="6"/>
  <c r="BI550" i="6"/>
  <c r="BH550" i="6"/>
  <c r="BG550" i="6"/>
  <c r="BF550" i="6"/>
  <c r="T550" i="6"/>
  <c r="T549" i="6"/>
  <c r="R550" i="6"/>
  <c r="R549" i="6"/>
  <c r="P550" i="6"/>
  <c r="P549" i="6" s="1"/>
  <c r="BK550" i="6"/>
  <c r="J550" i="6"/>
  <c r="BE550" i="6" s="1"/>
  <c r="BI545" i="6"/>
  <c r="BH545" i="6"/>
  <c r="BG545" i="6"/>
  <c r="BF545" i="6"/>
  <c r="T545" i="6"/>
  <c r="R545" i="6"/>
  <c r="P545" i="6"/>
  <c r="BK545" i="6"/>
  <c r="J545" i="6"/>
  <c r="BE545" i="6" s="1"/>
  <c r="BI541" i="6"/>
  <c r="BH541" i="6"/>
  <c r="BG541" i="6"/>
  <c r="BF541" i="6"/>
  <c r="T541" i="6"/>
  <c r="R541" i="6"/>
  <c r="P541" i="6"/>
  <c r="BK541" i="6"/>
  <c r="J541" i="6"/>
  <c r="BE541" i="6"/>
  <c r="BI537" i="6"/>
  <c r="BH537" i="6"/>
  <c r="BG537" i="6"/>
  <c r="BF537" i="6"/>
  <c r="T537" i="6"/>
  <c r="R537" i="6"/>
  <c r="P537" i="6"/>
  <c r="BK537" i="6"/>
  <c r="J537" i="6"/>
  <c r="BE537" i="6"/>
  <c r="BI533" i="6"/>
  <c r="BH533" i="6"/>
  <c r="BG533" i="6"/>
  <c r="BF533" i="6"/>
  <c r="T533" i="6"/>
  <c r="R533" i="6"/>
  <c r="P533" i="6"/>
  <c r="BK533" i="6"/>
  <c r="J533" i="6"/>
  <c r="BE533" i="6"/>
  <c r="BI529" i="6"/>
  <c r="BH529" i="6"/>
  <c r="BG529" i="6"/>
  <c r="BF529" i="6"/>
  <c r="T529" i="6"/>
  <c r="R529" i="6"/>
  <c r="P529" i="6"/>
  <c r="BK529" i="6"/>
  <c r="J529" i="6"/>
  <c r="BE529" i="6" s="1"/>
  <c r="BI525" i="6"/>
  <c r="BH525" i="6"/>
  <c r="BG525" i="6"/>
  <c r="BF525" i="6"/>
  <c r="T525" i="6"/>
  <c r="R525" i="6"/>
  <c r="P525" i="6"/>
  <c r="BK525" i="6"/>
  <c r="J525" i="6"/>
  <c r="BE525" i="6"/>
  <c r="BI522" i="6"/>
  <c r="BH522" i="6"/>
  <c r="BG522" i="6"/>
  <c r="BF522" i="6"/>
  <c r="T522" i="6"/>
  <c r="R522" i="6"/>
  <c r="P522" i="6"/>
  <c r="BK522" i="6"/>
  <c r="J522" i="6"/>
  <c r="BE522" i="6"/>
  <c r="BI518" i="6"/>
  <c r="BH518" i="6"/>
  <c r="BG518" i="6"/>
  <c r="BF518" i="6"/>
  <c r="T518" i="6"/>
  <c r="R518" i="6"/>
  <c r="P518" i="6"/>
  <c r="BK518" i="6"/>
  <c r="J518" i="6"/>
  <c r="BE518" i="6"/>
  <c r="BI514" i="6"/>
  <c r="BH514" i="6"/>
  <c r="BG514" i="6"/>
  <c r="BF514" i="6"/>
  <c r="T514" i="6"/>
  <c r="R514" i="6"/>
  <c r="P514" i="6"/>
  <c r="BK514" i="6"/>
  <c r="J514" i="6"/>
  <c r="BE514" i="6" s="1"/>
  <c r="BI510" i="6"/>
  <c r="BH510" i="6"/>
  <c r="BG510" i="6"/>
  <c r="BF510" i="6"/>
  <c r="T510" i="6"/>
  <c r="R510" i="6"/>
  <c r="P510" i="6"/>
  <c r="BK510" i="6"/>
  <c r="J510" i="6"/>
  <c r="BE510" i="6"/>
  <c r="BI506" i="6"/>
  <c r="BH506" i="6"/>
  <c r="BG506" i="6"/>
  <c r="BF506" i="6"/>
  <c r="T506" i="6"/>
  <c r="R506" i="6"/>
  <c r="P506" i="6"/>
  <c r="BK506" i="6"/>
  <c r="J506" i="6"/>
  <c r="BE506" i="6"/>
  <c r="BI502" i="6"/>
  <c r="BH502" i="6"/>
  <c r="BG502" i="6"/>
  <c r="BF502" i="6"/>
  <c r="T502" i="6"/>
  <c r="R502" i="6"/>
  <c r="P502" i="6"/>
  <c r="BK502" i="6"/>
  <c r="J502" i="6"/>
  <c r="BE502" i="6"/>
  <c r="BI498" i="6"/>
  <c r="BH498" i="6"/>
  <c r="BG498" i="6"/>
  <c r="BF498" i="6"/>
  <c r="T498" i="6"/>
  <c r="R498" i="6"/>
  <c r="P498" i="6"/>
  <c r="BK498" i="6"/>
  <c r="BK493" i="6" s="1"/>
  <c r="J493" i="6" s="1"/>
  <c r="J62" i="6" s="1"/>
  <c r="J498" i="6"/>
  <c r="BE498" i="6" s="1"/>
  <c r="BI494" i="6"/>
  <c r="BH494" i="6"/>
  <c r="BG494" i="6"/>
  <c r="BF494" i="6"/>
  <c r="T494" i="6"/>
  <c r="T493" i="6"/>
  <c r="R494" i="6"/>
  <c r="R493" i="6" s="1"/>
  <c r="P494" i="6"/>
  <c r="P493" i="6"/>
  <c r="BK494" i="6"/>
  <c r="J494" i="6"/>
  <c r="BE494" i="6" s="1"/>
  <c r="BI490" i="6"/>
  <c r="BH490" i="6"/>
  <c r="BG490" i="6"/>
  <c r="BF490" i="6"/>
  <c r="T490" i="6"/>
  <c r="R490" i="6"/>
  <c r="P490" i="6"/>
  <c r="BK490" i="6"/>
  <c r="J490" i="6"/>
  <c r="BE490" i="6"/>
  <c r="BI485" i="6"/>
  <c r="BH485" i="6"/>
  <c r="BG485" i="6"/>
  <c r="BF485" i="6"/>
  <c r="T485" i="6"/>
  <c r="R485" i="6"/>
  <c r="P485" i="6"/>
  <c r="BK485" i="6"/>
  <c r="J485" i="6"/>
  <c r="BE485" i="6"/>
  <c r="BI479" i="6"/>
  <c r="BH479" i="6"/>
  <c r="BG479" i="6"/>
  <c r="BF479" i="6"/>
  <c r="T479" i="6"/>
  <c r="R479" i="6"/>
  <c r="P479" i="6"/>
  <c r="BK479" i="6"/>
  <c r="J479" i="6"/>
  <c r="BE479" i="6"/>
  <c r="BI475" i="6"/>
  <c r="BH475" i="6"/>
  <c r="BG475" i="6"/>
  <c r="BF475" i="6"/>
  <c r="T475" i="6"/>
  <c r="R475" i="6"/>
  <c r="P475" i="6"/>
  <c r="BK475" i="6"/>
  <c r="J475" i="6"/>
  <c r="BE475" i="6" s="1"/>
  <c r="BI471" i="6"/>
  <c r="BH471" i="6"/>
  <c r="BG471" i="6"/>
  <c r="BF471" i="6"/>
  <c r="T471" i="6"/>
  <c r="R471" i="6"/>
  <c r="P471" i="6"/>
  <c r="BK471" i="6"/>
  <c r="J471" i="6"/>
  <c r="BE471" i="6"/>
  <c r="BI468" i="6"/>
  <c r="BH468" i="6"/>
  <c r="BG468" i="6"/>
  <c r="BF468" i="6"/>
  <c r="T468" i="6"/>
  <c r="R468" i="6"/>
  <c r="P468" i="6"/>
  <c r="BK468" i="6"/>
  <c r="J468" i="6"/>
  <c r="BE468" i="6"/>
  <c r="BI464" i="6"/>
  <c r="BH464" i="6"/>
  <c r="BG464" i="6"/>
  <c r="BF464" i="6"/>
  <c r="T464" i="6"/>
  <c r="R464" i="6"/>
  <c r="P464" i="6"/>
  <c r="BK464" i="6"/>
  <c r="J464" i="6"/>
  <c r="BE464" i="6"/>
  <c r="BI460" i="6"/>
  <c r="BH460" i="6"/>
  <c r="BG460" i="6"/>
  <c r="BF460" i="6"/>
  <c r="T460" i="6"/>
  <c r="R460" i="6"/>
  <c r="P460" i="6"/>
  <c r="BK460" i="6"/>
  <c r="J460" i="6"/>
  <c r="BE460" i="6" s="1"/>
  <c r="BI457" i="6"/>
  <c r="BH457" i="6"/>
  <c r="BG457" i="6"/>
  <c r="BF457" i="6"/>
  <c r="T457" i="6"/>
  <c r="R457" i="6"/>
  <c r="P457" i="6"/>
  <c r="BK457" i="6"/>
  <c r="J457" i="6"/>
  <c r="BE457" i="6"/>
  <c r="BI451" i="6"/>
  <c r="BH451" i="6"/>
  <c r="BG451" i="6"/>
  <c r="BF451" i="6"/>
  <c r="T451" i="6"/>
  <c r="R451" i="6"/>
  <c r="P451" i="6"/>
  <c r="BK451" i="6"/>
  <c r="J451" i="6"/>
  <c r="BE451" i="6"/>
  <c r="BI445" i="6"/>
  <c r="BH445" i="6"/>
  <c r="BG445" i="6"/>
  <c r="BF445" i="6"/>
  <c r="T445" i="6"/>
  <c r="R445" i="6"/>
  <c r="P445" i="6"/>
  <c r="BK445" i="6"/>
  <c r="J445" i="6"/>
  <c r="BE445" i="6"/>
  <c r="BI438" i="6"/>
  <c r="BH438" i="6"/>
  <c r="BG438" i="6"/>
  <c r="BF438" i="6"/>
  <c r="T438" i="6"/>
  <c r="R438" i="6"/>
  <c r="P438" i="6"/>
  <c r="BK438" i="6"/>
  <c r="J438" i="6"/>
  <c r="BE438" i="6" s="1"/>
  <c r="BI432" i="6"/>
  <c r="BH432" i="6"/>
  <c r="BG432" i="6"/>
  <c r="BF432" i="6"/>
  <c r="T432" i="6"/>
  <c r="R432" i="6"/>
  <c r="R420" i="6" s="1"/>
  <c r="P432" i="6"/>
  <c r="BK432" i="6"/>
  <c r="J432" i="6"/>
  <c r="BE432" i="6"/>
  <c r="BI425" i="6"/>
  <c r="BH425" i="6"/>
  <c r="BG425" i="6"/>
  <c r="BF425" i="6"/>
  <c r="T425" i="6"/>
  <c r="R425" i="6"/>
  <c r="P425" i="6"/>
  <c r="BK425" i="6"/>
  <c r="J425" i="6"/>
  <c r="BE425" i="6"/>
  <c r="BI421" i="6"/>
  <c r="BH421" i="6"/>
  <c r="BG421" i="6"/>
  <c r="BF421" i="6"/>
  <c r="T421" i="6"/>
  <c r="T420" i="6"/>
  <c r="R421" i="6"/>
  <c r="P421" i="6"/>
  <c r="P420" i="6"/>
  <c r="BK421" i="6"/>
  <c r="BK420" i="6" s="1"/>
  <c r="J420" i="6" s="1"/>
  <c r="J61" i="6" s="1"/>
  <c r="J421" i="6"/>
  <c r="BE421" i="6" s="1"/>
  <c r="BI415" i="6"/>
  <c r="BH415" i="6"/>
  <c r="BG415" i="6"/>
  <c r="BF415" i="6"/>
  <c r="T415" i="6"/>
  <c r="R415" i="6"/>
  <c r="P415" i="6"/>
  <c r="BK415" i="6"/>
  <c r="J415" i="6"/>
  <c r="BE415" i="6"/>
  <c r="BI411" i="6"/>
  <c r="BH411" i="6"/>
  <c r="BG411" i="6"/>
  <c r="BF411" i="6"/>
  <c r="T411" i="6"/>
  <c r="R411" i="6"/>
  <c r="P411" i="6"/>
  <c r="BK411" i="6"/>
  <c r="J411" i="6"/>
  <c r="BE411" i="6" s="1"/>
  <c r="BI407" i="6"/>
  <c r="BH407" i="6"/>
  <c r="BG407" i="6"/>
  <c r="BF407" i="6"/>
  <c r="T407" i="6"/>
  <c r="R407" i="6"/>
  <c r="P407" i="6"/>
  <c r="BK407" i="6"/>
  <c r="J407" i="6"/>
  <c r="BE407" i="6"/>
  <c r="BI404" i="6"/>
  <c r="BH404" i="6"/>
  <c r="BG404" i="6"/>
  <c r="BF404" i="6"/>
  <c r="T404" i="6"/>
  <c r="R404" i="6"/>
  <c r="P404" i="6"/>
  <c r="BK404" i="6"/>
  <c r="J404" i="6"/>
  <c r="BE404" i="6"/>
  <c r="BI398" i="6"/>
  <c r="BH398" i="6"/>
  <c r="BG398" i="6"/>
  <c r="BF398" i="6"/>
  <c r="T398" i="6"/>
  <c r="R398" i="6"/>
  <c r="P398" i="6"/>
  <c r="BK398" i="6"/>
  <c r="J398" i="6"/>
  <c r="BE398" i="6"/>
  <c r="BI392" i="6"/>
  <c r="BH392" i="6"/>
  <c r="BG392" i="6"/>
  <c r="BF392" i="6"/>
  <c r="T392" i="6"/>
  <c r="R392" i="6"/>
  <c r="P392" i="6"/>
  <c r="BK392" i="6"/>
  <c r="J392" i="6"/>
  <c r="BE392" i="6" s="1"/>
  <c r="BI388" i="6"/>
  <c r="BH388" i="6"/>
  <c r="BG388" i="6"/>
  <c r="BF388" i="6"/>
  <c r="T388" i="6"/>
  <c r="R388" i="6"/>
  <c r="P388" i="6"/>
  <c r="BK388" i="6"/>
  <c r="J388" i="6"/>
  <c r="BE388" i="6"/>
  <c r="BI385" i="6"/>
  <c r="BH385" i="6"/>
  <c r="BG385" i="6"/>
  <c r="BF385" i="6"/>
  <c r="T385" i="6"/>
  <c r="R385" i="6"/>
  <c r="P385" i="6"/>
  <c r="BK385" i="6"/>
  <c r="J385" i="6"/>
  <c r="BE385" i="6"/>
  <c r="BI381" i="6"/>
  <c r="BH381" i="6"/>
  <c r="BG381" i="6"/>
  <c r="BF381" i="6"/>
  <c r="T381" i="6"/>
  <c r="R381" i="6"/>
  <c r="P381" i="6"/>
  <c r="BK381" i="6"/>
  <c r="BK376" i="6" s="1"/>
  <c r="J376" i="6" s="1"/>
  <c r="J60" i="6" s="1"/>
  <c r="J381" i="6"/>
  <c r="BE381" i="6"/>
  <c r="BI377" i="6"/>
  <c r="BH377" i="6"/>
  <c r="BG377" i="6"/>
  <c r="BF377" i="6"/>
  <c r="T377" i="6"/>
  <c r="T376" i="6"/>
  <c r="R377" i="6"/>
  <c r="R376" i="6"/>
  <c r="P377" i="6"/>
  <c r="P376" i="6" s="1"/>
  <c r="BK377" i="6"/>
  <c r="J377" i="6"/>
  <c r="BE377" i="6" s="1"/>
  <c r="BI372" i="6"/>
  <c r="BH372" i="6"/>
  <c r="BG372" i="6"/>
  <c r="BF372" i="6"/>
  <c r="T372" i="6"/>
  <c r="R372" i="6"/>
  <c r="P372" i="6"/>
  <c r="BK372" i="6"/>
  <c r="J372" i="6"/>
  <c r="BE372" i="6"/>
  <c r="BI369" i="6"/>
  <c r="BH369" i="6"/>
  <c r="BG369" i="6"/>
  <c r="BF369" i="6"/>
  <c r="T369" i="6"/>
  <c r="R369" i="6"/>
  <c r="P369" i="6"/>
  <c r="BK369" i="6"/>
  <c r="J369" i="6"/>
  <c r="BE369" i="6"/>
  <c r="BI364" i="6"/>
  <c r="BH364" i="6"/>
  <c r="BG364" i="6"/>
  <c r="BF364" i="6"/>
  <c r="T364" i="6"/>
  <c r="R364" i="6"/>
  <c r="P364" i="6"/>
  <c r="BK364" i="6"/>
  <c r="J364" i="6"/>
  <c r="BE364" i="6"/>
  <c r="BI360" i="6"/>
  <c r="BH360" i="6"/>
  <c r="BG360" i="6"/>
  <c r="BF360" i="6"/>
  <c r="T360" i="6"/>
  <c r="R360" i="6"/>
  <c r="P360" i="6"/>
  <c r="BK360" i="6"/>
  <c r="J360" i="6"/>
  <c r="BE360" i="6"/>
  <c r="BI357" i="6"/>
  <c r="BH357" i="6"/>
  <c r="BG357" i="6"/>
  <c r="BF357" i="6"/>
  <c r="T357" i="6"/>
  <c r="R357" i="6"/>
  <c r="P357" i="6"/>
  <c r="BK357" i="6"/>
  <c r="J357" i="6"/>
  <c r="BE357" i="6"/>
  <c r="BI353" i="6"/>
  <c r="BH353" i="6"/>
  <c r="BG353" i="6"/>
  <c r="BF353" i="6"/>
  <c r="T353" i="6"/>
  <c r="R353" i="6"/>
  <c r="P353" i="6"/>
  <c r="BK353" i="6"/>
  <c r="J353" i="6"/>
  <c r="BE353" i="6"/>
  <c r="BI350" i="6"/>
  <c r="BH350" i="6"/>
  <c r="BG350" i="6"/>
  <c r="BF350" i="6"/>
  <c r="T350" i="6"/>
  <c r="R350" i="6"/>
  <c r="P350" i="6"/>
  <c r="BK350" i="6"/>
  <c r="J350" i="6"/>
  <c r="BE350" i="6"/>
  <c r="BI347" i="6"/>
  <c r="BH347" i="6"/>
  <c r="BG347" i="6"/>
  <c r="BF347" i="6"/>
  <c r="T347" i="6"/>
  <c r="R347" i="6"/>
  <c r="P347" i="6"/>
  <c r="BK347" i="6"/>
  <c r="J347" i="6"/>
  <c r="BE347" i="6"/>
  <c r="BI344" i="6"/>
  <c r="BH344" i="6"/>
  <c r="BG344" i="6"/>
  <c r="BF344" i="6"/>
  <c r="T344" i="6"/>
  <c r="R344" i="6"/>
  <c r="P344" i="6"/>
  <c r="BK344" i="6"/>
  <c r="J344" i="6"/>
  <c r="BE344" i="6"/>
  <c r="BI341" i="6"/>
  <c r="BH341" i="6"/>
  <c r="BG341" i="6"/>
  <c r="BF341" i="6"/>
  <c r="T341" i="6"/>
  <c r="R341" i="6"/>
  <c r="R333" i="6" s="1"/>
  <c r="P341" i="6"/>
  <c r="BK341" i="6"/>
  <c r="J341" i="6"/>
  <c r="BE341" i="6"/>
  <c r="BI338" i="6"/>
  <c r="BH338" i="6"/>
  <c r="BG338" i="6"/>
  <c r="BF338" i="6"/>
  <c r="T338" i="6"/>
  <c r="R338" i="6"/>
  <c r="P338" i="6"/>
  <c r="BK338" i="6"/>
  <c r="J338" i="6"/>
  <c r="BE338" i="6"/>
  <c r="BI334" i="6"/>
  <c r="BH334" i="6"/>
  <c r="BG334" i="6"/>
  <c r="BF334" i="6"/>
  <c r="T334" i="6"/>
  <c r="T333" i="6"/>
  <c r="R334" i="6"/>
  <c r="P334" i="6"/>
  <c r="P333" i="6"/>
  <c r="BK334" i="6"/>
  <c r="BK333" i="6" s="1"/>
  <c r="J333" i="6" s="1"/>
  <c r="J59" i="6" s="1"/>
  <c r="J334" i="6"/>
  <c r="BE334" i="6" s="1"/>
  <c r="BI331" i="6"/>
  <c r="BH331" i="6"/>
  <c r="BG331" i="6"/>
  <c r="BF331" i="6"/>
  <c r="T331" i="6"/>
  <c r="R331" i="6"/>
  <c r="P331" i="6"/>
  <c r="BK331" i="6"/>
  <c r="J331" i="6"/>
  <c r="BE331" i="6"/>
  <c r="BI328" i="6"/>
  <c r="BH328" i="6"/>
  <c r="BG328" i="6"/>
  <c r="BF328" i="6"/>
  <c r="T328" i="6"/>
  <c r="R328" i="6"/>
  <c r="P328" i="6"/>
  <c r="BK328" i="6"/>
  <c r="J328" i="6"/>
  <c r="BE328" i="6"/>
  <c r="BI325" i="6"/>
  <c r="BH325" i="6"/>
  <c r="BG325" i="6"/>
  <c r="BF325" i="6"/>
  <c r="T325" i="6"/>
  <c r="R325" i="6"/>
  <c r="P325" i="6"/>
  <c r="BK325" i="6"/>
  <c r="J325" i="6"/>
  <c r="BE325" i="6"/>
  <c r="BI322" i="6"/>
  <c r="BH322" i="6"/>
  <c r="BG322" i="6"/>
  <c r="BF322" i="6"/>
  <c r="T322" i="6"/>
  <c r="R322" i="6"/>
  <c r="P322" i="6"/>
  <c r="BK322" i="6"/>
  <c r="J322" i="6"/>
  <c r="BE322" i="6"/>
  <c r="BI318" i="6"/>
  <c r="BH318" i="6"/>
  <c r="BG318" i="6"/>
  <c r="BF318" i="6"/>
  <c r="T318" i="6"/>
  <c r="R318" i="6"/>
  <c r="P318" i="6"/>
  <c r="BK318" i="6"/>
  <c r="J318" i="6"/>
  <c r="BE318" i="6"/>
  <c r="BI312" i="6"/>
  <c r="BH312" i="6"/>
  <c r="BG312" i="6"/>
  <c r="BF312" i="6"/>
  <c r="T312" i="6"/>
  <c r="R312" i="6"/>
  <c r="P312" i="6"/>
  <c r="BK312" i="6"/>
  <c r="J312" i="6"/>
  <c r="BE312" i="6"/>
  <c r="BI309" i="6"/>
  <c r="BH309" i="6"/>
  <c r="BG309" i="6"/>
  <c r="BF309" i="6"/>
  <c r="T309" i="6"/>
  <c r="R309" i="6"/>
  <c r="P309" i="6"/>
  <c r="BK309" i="6"/>
  <c r="J309" i="6"/>
  <c r="BE309" i="6"/>
  <c r="BI305" i="6"/>
  <c r="BH305" i="6"/>
  <c r="BG305" i="6"/>
  <c r="BF305" i="6"/>
  <c r="T305" i="6"/>
  <c r="R305" i="6"/>
  <c r="P305" i="6"/>
  <c r="BK305" i="6"/>
  <c r="J305" i="6"/>
  <c r="BE305" i="6"/>
  <c r="BI302" i="6"/>
  <c r="BH302" i="6"/>
  <c r="BG302" i="6"/>
  <c r="BF302" i="6"/>
  <c r="T302" i="6"/>
  <c r="R302" i="6"/>
  <c r="P302" i="6"/>
  <c r="BK302" i="6"/>
  <c r="J302" i="6"/>
  <c r="BE302" i="6"/>
  <c r="BI296" i="6"/>
  <c r="BH296" i="6"/>
  <c r="BG296" i="6"/>
  <c r="BF296" i="6"/>
  <c r="T296" i="6"/>
  <c r="R296" i="6"/>
  <c r="P296" i="6"/>
  <c r="BK296" i="6"/>
  <c r="J296" i="6"/>
  <c r="BE296" i="6"/>
  <c r="BI292" i="6"/>
  <c r="BH292" i="6"/>
  <c r="BG292" i="6"/>
  <c r="BF292" i="6"/>
  <c r="T292" i="6"/>
  <c r="R292" i="6"/>
  <c r="P292" i="6"/>
  <c r="BK292" i="6"/>
  <c r="J292" i="6"/>
  <c r="BE292" i="6"/>
  <c r="BI281" i="6"/>
  <c r="BH281" i="6"/>
  <c r="BG281" i="6"/>
  <c r="BF281" i="6"/>
  <c r="T281" i="6"/>
  <c r="R281" i="6"/>
  <c r="P281" i="6"/>
  <c r="BK281" i="6"/>
  <c r="J281" i="6"/>
  <c r="BE281" i="6"/>
  <c r="BI275" i="6"/>
  <c r="BH275" i="6"/>
  <c r="BG275" i="6"/>
  <c r="BF275" i="6"/>
  <c r="T275" i="6"/>
  <c r="R275" i="6"/>
  <c r="P275" i="6"/>
  <c r="BK275" i="6"/>
  <c r="J275" i="6"/>
  <c r="BE275" i="6"/>
  <c r="BI263" i="6"/>
  <c r="BH263" i="6"/>
  <c r="BG263" i="6"/>
  <c r="BF263" i="6"/>
  <c r="T263" i="6"/>
  <c r="R263" i="6"/>
  <c r="P263" i="6"/>
  <c r="BK263" i="6"/>
  <c r="J263" i="6"/>
  <c r="BE263" i="6"/>
  <c r="BI260" i="6"/>
  <c r="BH260" i="6"/>
  <c r="BG260" i="6"/>
  <c r="BF260" i="6"/>
  <c r="T260" i="6"/>
  <c r="R260" i="6"/>
  <c r="P260" i="6"/>
  <c r="BK260" i="6"/>
  <c r="J260" i="6"/>
  <c r="BE260" i="6"/>
  <c r="BI255" i="6"/>
  <c r="BH255" i="6"/>
  <c r="BG255" i="6"/>
  <c r="BF255" i="6"/>
  <c r="T255" i="6"/>
  <c r="R255" i="6"/>
  <c r="P255" i="6"/>
  <c r="BK255" i="6"/>
  <c r="J255" i="6"/>
  <c r="BE255" i="6"/>
  <c r="BI252" i="6"/>
  <c r="BH252" i="6"/>
  <c r="BG252" i="6"/>
  <c r="BF252" i="6"/>
  <c r="T252" i="6"/>
  <c r="R252" i="6"/>
  <c r="P252" i="6"/>
  <c r="BK252" i="6"/>
  <c r="J252" i="6"/>
  <c r="BE252" i="6"/>
  <c r="BI244" i="6"/>
  <c r="BH244" i="6"/>
  <c r="BG244" i="6"/>
  <c r="BF244" i="6"/>
  <c r="T244" i="6"/>
  <c r="R244" i="6"/>
  <c r="P244" i="6"/>
  <c r="BK244" i="6"/>
  <c r="J244" i="6"/>
  <c r="BE244" i="6"/>
  <c r="BI237" i="6"/>
  <c r="BH237" i="6"/>
  <c r="BG237" i="6"/>
  <c r="BF237" i="6"/>
  <c r="T237" i="6"/>
  <c r="R237" i="6"/>
  <c r="P237" i="6"/>
  <c r="BK237" i="6"/>
  <c r="J237" i="6"/>
  <c r="BE237" i="6"/>
  <c r="BI233" i="6"/>
  <c r="BH233" i="6"/>
  <c r="BG233" i="6"/>
  <c r="BF233" i="6"/>
  <c r="T233" i="6"/>
  <c r="R233" i="6"/>
  <c r="P233" i="6"/>
  <c r="BK233" i="6"/>
  <c r="J233" i="6"/>
  <c r="BE233" i="6"/>
  <c r="BI226" i="6"/>
  <c r="BH226" i="6"/>
  <c r="BG226" i="6"/>
  <c r="BF226" i="6"/>
  <c r="T226" i="6"/>
  <c r="R226" i="6"/>
  <c r="P226" i="6"/>
  <c r="BK226" i="6"/>
  <c r="J226" i="6"/>
  <c r="BE226" i="6"/>
  <c r="BI217" i="6"/>
  <c r="BH217" i="6"/>
  <c r="BG217" i="6"/>
  <c r="BF217" i="6"/>
  <c r="T217" i="6"/>
  <c r="R217" i="6"/>
  <c r="P217" i="6"/>
  <c r="BK217" i="6"/>
  <c r="J217" i="6"/>
  <c r="BE217" i="6"/>
  <c r="BI214" i="6"/>
  <c r="BH214" i="6"/>
  <c r="BG214" i="6"/>
  <c r="BF214" i="6"/>
  <c r="T214" i="6"/>
  <c r="R214" i="6"/>
  <c r="P214" i="6"/>
  <c r="BK214" i="6"/>
  <c r="J214" i="6"/>
  <c r="BE214" i="6"/>
  <c r="BI211" i="6"/>
  <c r="BH211" i="6"/>
  <c r="BG211" i="6"/>
  <c r="BF211" i="6"/>
  <c r="T211" i="6"/>
  <c r="R211" i="6"/>
  <c r="P211" i="6"/>
  <c r="BK211" i="6"/>
  <c r="J211" i="6"/>
  <c r="BE211" i="6"/>
  <c r="BI209" i="6"/>
  <c r="BH209" i="6"/>
  <c r="BG209" i="6"/>
  <c r="BF209" i="6"/>
  <c r="T209" i="6"/>
  <c r="R209" i="6"/>
  <c r="P209" i="6"/>
  <c r="BK209" i="6"/>
  <c r="J209" i="6"/>
  <c r="BE209" i="6"/>
  <c r="BI207" i="6"/>
  <c r="BH207" i="6"/>
  <c r="BG207" i="6"/>
  <c r="BF207" i="6"/>
  <c r="T207" i="6"/>
  <c r="R207" i="6"/>
  <c r="P207" i="6"/>
  <c r="BK207" i="6"/>
  <c r="J207" i="6"/>
  <c r="BE207" i="6"/>
  <c r="BI204" i="6"/>
  <c r="BH204" i="6"/>
  <c r="BG204" i="6"/>
  <c r="BF204" i="6"/>
  <c r="T204" i="6"/>
  <c r="R204" i="6"/>
  <c r="P204" i="6"/>
  <c r="BK204" i="6"/>
  <c r="J204" i="6"/>
  <c r="BE204" i="6"/>
  <c r="BI201" i="6"/>
  <c r="BH201" i="6"/>
  <c r="BG201" i="6"/>
  <c r="BF201" i="6"/>
  <c r="T201" i="6"/>
  <c r="R201" i="6"/>
  <c r="P201" i="6"/>
  <c r="BK201" i="6"/>
  <c r="J201" i="6"/>
  <c r="BE201" i="6"/>
  <c r="BI197" i="6"/>
  <c r="BH197" i="6"/>
  <c r="BG197" i="6"/>
  <c r="BF197" i="6"/>
  <c r="T197" i="6"/>
  <c r="R197" i="6"/>
  <c r="P197" i="6"/>
  <c r="BK197" i="6"/>
  <c r="J197" i="6"/>
  <c r="BE197" i="6"/>
  <c r="BI194" i="6"/>
  <c r="BH194" i="6"/>
  <c r="BG194" i="6"/>
  <c r="BF194" i="6"/>
  <c r="T194" i="6"/>
  <c r="R194" i="6"/>
  <c r="P194" i="6"/>
  <c r="BK194" i="6"/>
  <c r="J194" i="6"/>
  <c r="BE194" i="6"/>
  <c r="BI191" i="6"/>
  <c r="BH191" i="6"/>
  <c r="BG191" i="6"/>
  <c r="BF191" i="6"/>
  <c r="T191" i="6"/>
  <c r="R191" i="6"/>
  <c r="P191" i="6"/>
  <c r="BK191" i="6"/>
  <c r="J191" i="6"/>
  <c r="BE191" i="6"/>
  <c r="BI183" i="6"/>
  <c r="BH183" i="6"/>
  <c r="BG183" i="6"/>
  <c r="BF183" i="6"/>
  <c r="T183" i="6"/>
  <c r="R183" i="6"/>
  <c r="P183" i="6"/>
  <c r="BK183" i="6"/>
  <c r="J183" i="6"/>
  <c r="BE183" i="6"/>
  <c r="BI180" i="6"/>
  <c r="BH180" i="6"/>
  <c r="BG180" i="6"/>
  <c r="BF180" i="6"/>
  <c r="T180" i="6"/>
  <c r="R180" i="6"/>
  <c r="P180" i="6"/>
  <c r="BK180" i="6"/>
  <c r="J180" i="6"/>
  <c r="BE180" i="6"/>
  <c r="BI176" i="6"/>
  <c r="BH176" i="6"/>
  <c r="BG176" i="6"/>
  <c r="BF176" i="6"/>
  <c r="T176" i="6"/>
  <c r="R176" i="6"/>
  <c r="P176" i="6"/>
  <c r="BK176" i="6"/>
  <c r="J176" i="6"/>
  <c r="BE176" i="6"/>
  <c r="BI172" i="6"/>
  <c r="BH172" i="6"/>
  <c r="BG172" i="6"/>
  <c r="BF172" i="6"/>
  <c r="T172" i="6"/>
  <c r="R172" i="6"/>
  <c r="P172" i="6"/>
  <c r="BK172" i="6"/>
  <c r="J172" i="6"/>
  <c r="BE172" i="6"/>
  <c r="BI169" i="6"/>
  <c r="BH169" i="6"/>
  <c r="BG169" i="6"/>
  <c r="BF169" i="6"/>
  <c r="T169" i="6"/>
  <c r="R169" i="6"/>
  <c r="P169" i="6"/>
  <c r="BK169" i="6"/>
  <c r="J169" i="6"/>
  <c r="BE169" i="6"/>
  <c r="BI163" i="6"/>
  <c r="BH163" i="6"/>
  <c r="BG163" i="6"/>
  <c r="BF163" i="6"/>
  <c r="T163" i="6"/>
  <c r="R163" i="6"/>
  <c r="P163" i="6"/>
  <c r="BK163" i="6"/>
  <c r="J163" i="6"/>
  <c r="BE163" i="6"/>
  <c r="BI160" i="6"/>
  <c r="BH160" i="6"/>
  <c r="BG160" i="6"/>
  <c r="BF160" i="6"/>
  <c r="T160" i="6"/>
  <c r="R160" i="6"/>
  <c r="P160" i="6"/>
  <c r="BK160" i="6"/>
  <c r="J160" i="6"/>
  <c r="BE160" i="6"/>
  <c r="BI150" i="6"/>
  <c r="BH150" i="6"/>
  <c r="BG150" i="6"/>
  <c r="BF150" i="6"/>
  <c r="T150" i="6"/>
  <c r="R150" i="6"/>
  <c r="P150" i="6"/>
  <c r="BK150" i="6"/>
  <c r="J150" i="6"/>
  <c r="BE150" i="6"/>
  <c r="BI146" i="6"/>
  <c r="BH146" i="6"/>
  <c r="BG146" i="6"/>
  <c r="BF146" i="6"/>
  <c r="T146" i="6"/>
  <c r="R146" i="6"/>
  <c r="P146" i="6"/>
  <c r="BK146" i="6"/>
  <c r="J146" i="6"/>
  <c r="BE146" i="6"/>
  <c r="BI143" i="6"/>
  <c r="BH143" i="6"/>
  <c r="BG143" i="6"/>
  <c r="BF143" i="6"/>
  <c r="T143" i="6"/>
  <c r="R143" i="6"/>
  <c r="P143" i="6"/>
  <c r="BK143" i="6"/>
  <c r="J143" i="6"/>
  <c r="BE143" i="6"/>
  <c r="BI140" i="6"/>
  <c r="BH140" i="6"/>
  <c r="BG140" i="6"/>
  <c r="BF140" i="6"/>
  <c r="T140" i="6"/>
  <c r="R140" i="6"/>
  <c r="P140" i="6"/>
  <c r="BK140" i="6"/>
  <c r="J140" i="6"/>
  <c r="BE140" i="6"/>
  <c r="BI136" i="6"/>
  <c r="BH136" i="6"/>
  <c r="BG136" i="6"/>
  <c r="BF136" i="6"/>
  <c r="T136" i="6"/>
  <c r="R136" i="6"/>
  <c r="P136" i="6"/>
  <c r="BK136" i="6"/>
  <c r="J136" i="6"/>
  <c r="BE136" i="6"/>
  <c r="BI131" i="6"/>
  <c r="BH131" i="6"/>
  <c r="BG131" i="6"/>
  <c r="BF131" i="6"/>
  <c r="T131" i="6"/>
  <c r="R131" i="6"/>
  <c r="P131" i="6"/>
  <c r="BK131" i="6"/>
  <c r="J131" i="6"/>
  <c r="BE131" i="6"/>
  <c r="BI126" i="6"/>
  <c r="BH126" i="6"/>
  <c r="BG126" i="6"/>
  <c r="BF126" i="6"/>
  <c r="T126" i="6"/>
  <c r="R126" i="6"/>
  <c r="P126" i="6"/>
  <c r="BK126" i="6"/>
  <c r="J126" i="6"/>
  <c r="BE126" i="6"/>
  <c r="BI122" i="6"/>
  <c r="BH122" i="6"/>
  <c r="BG122" i="6"/>
  <c r="BF122" i="6"/>
  <c r="T122" i="6"/>
  <c r="R122" i="6"/>
  <c r="P122" i="6"/>
  <c r="BK122" i="6"/>
  <c r="J122" i="6"/>
  <c r="BE122" i="6"/>
  <c r="BI119" i="6"/>
  <c r="BH119" i="6"/>
  <c r="BG119" i="6"/>
  <c r="BF119" i="6"/>
  <c r="T119" i="6"/>
  <c r="R119" i="6"/>
  <c r="P119" i="6"/>
  <c r="BK119" i="6"/>
  <c r="J119" i="6"/>
  <c r="BE119" i="6"/>
  <c r="BI116" i="6"/>
  <c r="BH116" i="6"/>
  <c r="BG116" i="6"/>
  <c r="BF116" i="6"/>
  <c r="T116" i="6"/>
  <c r="R116" i="6"/>
  <c r="P116" i="6"/>
  <c r="BK116" i="6"/>
  <c r="J116" i="6"/>
  <c r="BE116" i="6"/>
  <c r="BI112" i="6"/>
  <c r="BH112" i="6"/>
  <c r="BG112" i="6"/>
  <c r="BF112" i="6"/>
  <c r="T112" i="6"/>
  <c r="R112" i="6"/>
  <c r="P112" i="6"/>
  <c r="BK112" i="6"/>
  <c r="J112" i="6"/>
  <c r="BE112" i="6"/>
  <c r="BI108" i="6"/>
  <c r="BH108" i="6"/>
  <c r="BG108" i="6"/>
  <c r="BF108" i="6"/>
  <c r="T108" i="6"/>
  <c r="R108" i="6"/>
  <c r="P108" i="6"/>
  <c r="BK108" i="6"/>
  <c r="J108" i="6"/>
  <c r="BE108" i="6"/>
  <c r="BI103" i="6"/>
  <c r="BH103" i="6"/>
  <c r="BG103" i="6"/>
  <c r="BF103" i="6"/>
  <c r="T103" i="6"/>
  <c r="R103" i="6"/>
  <c r="P103" i="6"/>
  <c r="BK103" i="6"/>
  <c r="J103" i="6"/>
  <c r="BE103" i="6"/>
  <c r="BI99" i="6"/>
  <c r="F34" i="6"/>
  <c r="BD56" i="1" s="1"/>
  <c r="BH99" i="6"/>
  <c r="F33" i="6" s="1"/>
  <c r="BC56" i="1" s="1"/>
  <c r="BG99" i="6"/>
  <c r="F32" i="6"/>
  <c r="BB56" i="1" s="1"/>
  <c r="BF99" i="6"/>
  <c r="J31" i="6" s="1"/>
  <c r="AW56" i="1" s="1"/>
  <c r="T99" i="6"/>
  <c r="T98" i="6"/>
  <c r="T97" i="6" s="1"/>
  <c r="T96" i="6" s="1"/>
  <c r="R99" i="6"/>
  <c r="R98" i="6"/>
  <c r="R97" i="6" s="1"/>
  <c r="P99" i="6"/>
  <c r="P98" i="6"/>
  <c r="P97" i="6" s="1"/>
  <c r="P96" i="6" s="1"/>
  <c r="AU56" i="1" s="1"/>
  <c r="BK99" i="6"/>
  <c r="BK98" i="6" s="1"/>
  <c r="J99" i="6"/>
  <c r="BE99" i="6"/>
  <c r="J92" i="6"/>
  <c r="F92" i="6"/>
  <c r="F90" i="6"/>
  <c r="E88" i="6"/>
  <c r="J51" i="6"/>
  <c r="F51" i="6"/>
  <c r="F49" i="6"/>
  <c r="E47" i="6"/>
  <c r="J18" i="6"/>
  <c r="E18" i="6"/>
  <c r="F93" i="6" s="1"/>
  <c r="J17" i="6"/>
  <c r="J12" i="6"/>
  <c r="J90" i="6" s="1"/>
  <c r="E7" i="6"/>
  <c r="E45" i="6" s="1"/>
  <c r="E86" i="6"/>
  <c r="AY55" i="1"/>
  <c r="AX55" i="1"/>
  <c r="BI229" i="5"/>
  <c r="BH229" i="5"/>
  <c r="BG229" i="5"/>
  <c r="BF229" i="5"/>
  <c r="T229" i="5"/>
  <c r="R229" i="5"/>
  <c r="P229" i="5"/>
  <c r="P226" i="5" s="1"/>
  <c r="BK229" i="5"/>
  <c r="J229" i="5"/>
  <c r="BE229" i="5" s="1"/>
  <c r="BI227" i="5"/>
  <c r="BH227" i="5"/>
  <c r="BG227" i="5"/>
  <c r="BF227" i="5"/>
  <c r="T227" i="5"/>
  <c r="T226" i="5" s="1"/>
  <c r="R227" i="5"/>
  <c r="R226" i="5" s="1"/>
  <c r="P227" i="5"/>
  <c r="BK227" i="5"/>
  <c r="BK226" i="5" s="1"/>
  <c r="J226" i="5" s="1"/>
  <c r="J61" i="5" s="1"/>
  <c r="J227" i="5"/>
  <c r="BE227" i="5"/>
  <c r="BI224" i="5"/>
  <c r="BH224" i="5"/>
  <c r="BG224" i="5"/>
  <c r="BF224" i="5"/>
  <c r="T224" i="5"/>
  <c r="R224" i="5"/>
  <c r="P224" i="5"/>
  <c r="BK224" i="5"/>
  <c r="J224" i="5"/>
  <c r="BE224" i="5"/>
  <c r="BI222" i="5"/>
  <c r="BH222" i="5"/>
  <c r="BG222" i="5"/>
  <c r="BF222" i="5"/>
  <c r="T222" i="5"/>
  <c r="T221" i="5" s="1"/>
  <c r="R222" i="5"/>
  <c r="R221" i="5"/>
  <c r="P222" i="5"/>
  <c r="P221" i="5" s="1"/>
  <c r="BK222" i="5"/>
  <c r="BK221" i="5" s="1"/>
  <c r="J221" i="5" s="1"/>
  <c r="J60" i="5" s="1"/>
  <c r="J222" i="5"/>
  <c r="BE222" i="5"/>
  <c r="BI216" i="5"/>
  <c r="BH216" i="5"/>
  <c r="BG216" i="5"/>
  <c r="BF216" i="5"/>
  <c r="T216" i="5"/>
  <c r="R216" i="5"/>
  <c r="P216" i="5"/>
  <c r="BK216" i="5"/>
  <c r="J216" i="5"/>
  <c r="BE216" i="5" s="1"/>
  <c r="BI213" i="5"/>
  <c r="BH213" i="5"/>
  <c r="BG213" i="5"/>
  <c r="BF213" i="5"/>
  <c r="T213" i="5"/>
  <c r="R213" i="5"/>
  <c r="P213" i="5"/>
  <c r="BK213" i="5"/>
  <c r="J213" i="5"/>
  <c r="BE213" i="5" s="1"/>
  <c r="BI210" i="5"/>
  <c r="BH210" i="5"/>
  <c r="BG210" i="5"/>
  <c r="BF210" i="5"/>
  <c r="T210" i="5"/>
  <c r="R210" i="5"/>
  <c r="P210" i="5"/>
  <c r="BK210" i="5"/>
  <c r="J210" i="5"/>
  <c r="BE210" i="5" s="1"/>
  <c r="BI207" i="5"/>
  <c r="BH207" i="5"/>
  <c r="BG207" i="5"/>
  <c r="BF207" i="5"/>
  <c r="T207" i="5"/>
  <c r="R207" i="5"/>
  <c r="P207" i="5"/>
  <c r="BK207" i="5"/>
  <c r="J207" i="5"/>
  <c r="BE207" i="5"/>
  <c r="BI204" i="5"/>
  <c r="BH204" i="5"/>
  <c r="BG204" i="5"/>
  <c r="BF204" i="5"/>
  <c r="T204" i="5"/>
  <c r="R204" i="5"/>
  <c r="P204" i="5"/>
  <c r="BK204" i="5"/>
  <c r="J204" i="5"/>
  <c r="BE204" i="5" s="1"/>
  <c r="BI201" i="5"/>
  <c r="BH201" i="5"/>
  <c r="BG201" i="5"/>
  <c r="BF201" i="5"/>
  <c r="T201" i="5"/>
  <c r="R201" i="5"/>
  <c r="P201" i="5"/>
  <c r="BK201" i="5"/>
  <c r="J201" i="5"/>
  <c r="BE201" i="5" s="1"/>
  <c r="BI198" i="5"/>
  <c r="BH198" i="5"/>
  <c r="BG198" i="5"/>
  <c r="BF198" i="5"/>
  <c r="T198" i="5"/>
  <c r="R198" i="5"/>
  <c r="P198" i="5"/>
  <c r="BK198" i="5"/>
  <c r="J198" i="5"/>
  <c r="BE198" i="5" s="1"/>
  <c r="BI195" i="5"/>
  <c r="BH195" i="5"/>
  <c r="BG195" i="5"/>
  <c r="BF195" i="5"/>
  <c r="T195" i="5"/>
  <c r="R195" i="5"/>
  <c r="P195" i="5"/>
  <c r="BK195" i="5"/>
  <c r="J195" i="5"/>
  <c r="BE195" i="5"/>
  <c r="BI192" i="5"/>
  <c r="BH192" i="5"/>
  <c r="BG192" i="5"/>
  <c r="BF192" i="5"/>
  <c r="T192" i="5"/>
  <c r="R192" i="5"/>
  <c r="P192" i="5"/>
  <c r="BK192" i="5"/>
  <c r="J192" i="5"/>
  <c r="BE192" i="5" s="1"/>
  <c r="BI189" i="5"/>
  <c r="BH189" i="5"/>
  <c r="BG189" i="5"/>
  <c r="BF189" i="5"/>
  <c r="T189" i="5"/>
  <c r="R189" i="5"/>
  <c r="P189" i="5"/>
  <c r="BK189" i="5"/>
  <c r="J189" i="5"/>
  <c r="BE189" i="5" s="1"/>
  <c r="BI186" i="5"/>
  <c r="BH186" i="5"/>
  <c r="BG186" i="5"/>
  <c r="BF186" i="5"/>
  <c r="T186" i="5"/>
  <c r="R186" i="5"/>
  <c r="P186" i="5"/>
  <c r="BK186" i="5"/>
  <c r="J186" i="5"/>
  <c r="BE186" i="5" s="1"/>
  <c r="BI183" i="5"/>
  <c r="BH183" i="5"/>
  <c r="BG183" i="5"/>
  <c r="BF183" i="5"/>
  <c r="T183" i="5"/>
  <c r="R183" i="5"/>
  <c r="P183" i="5"/>
  <c r="BK183" i="5"/>
  <c r="J183" i="5"/>
  <c r="BE183" i="5"/>
  <c r="BI180" i="5"/>
  <c r="BH180" i="5"/>
  <c r="BG180" i="5"/>
  <c r="BF180" i="5"/>
  <c r="T180" i="5"/>
  <c r="R180" i="5"/>
  <c r="P180" i="5"/>
  <c r="BK180" i="5"/>
  <c r="J180" i="5"/>
  <c r="BE180" i="5" s="1"/>
  <c r="BI177" i="5"/>
  <c r="BH177" i="5"/>
  <c r="BG177" i="5"/>
  <c r="BF177" i="5"/>
  <c r="T177" i="5"/>
  <c r="R177" i="5"/>
  <c r="P177" i="5"/>
  <c r="BK177" i="5"/>
  <c r="J177" i="5"/>
  <c r="BE177" i="5" s="1"/>
  <c r="BI171" i="5"/>
  <c r="BH171" i="5"/>
  <c r="BG171" i="5"/>
  <c r="BF171" i="5"/>
  <c r="T171" i="5"/>
  <c r="R171" i="5"/>
  <c r="P171" i="5"/>
  <c r="BK171" i="5"/>
  <c r="J171" i="5"/>
  <c r="BE171" i="5" s="1"/>
  <c r="BI164" i="5"/>
  <c r="BH164" i="5"/>
  <c r="BG164" i="5"/>
  <c r="BF164" i="5"/>
  <c r="T164" i="5"/>
  <c r="R164" i="5"/>
  <c r="P164" i="5"/>
  <c r="BK164" i="5"/>
  <c r="J164" i="5"/>
  <c r="BE164" i="5"/>
  <c r="BI161" i="5"/>
  <c r="BH161" i="5"/>
  <c r="BG161" i="5"/>
  <c r="BF161" i="5"/>
  <c r="T161" i="5"/>
  <c r="R161" i="5"/>
  <c r="P161" i="5"/>
  <c r="BK161" i="5"/>
  <c r="J161" i="5"/>
  <c r="BE161" i="5" s="1"/>
  <c r="BI157" i="5"/>
  <c r="BH157" i="5"/>
  <c r="BG157" i="5"/>
  <c r="BF157" i="5"/>
  <c r="T157" i="5"/>
  <c r="R157" i="5"/>
  <c r="P157" i="5"/>
  <c r="BK157" i="5"/>
  <c r="J157" i="5"/>
  <c r="BE157" i="5" s="1"/>
  <c r="BI154" i="5"/>
  <c r="BH154" i="5"/>
  <c r="BG154" i="5"/>
  <c r="BF154" i="5"/>
  <c r="T154" i="5"/>
  <c r="R154" i="5"/>
  <c r="P154" i="5"/>
  <c r="BK154" i="5"/>
  <c r="J154" i="5"/>
  <c r="BE154" i="5" s="1"/>
  <c r="BI151" i="5"/>
  <c r="BH151" i="5"/>
  <c r="BG151" i="5"/>
  <c r="BF151" i="5"/>
  <c r="T151" i="5"/>
  <c r="R151" i="5"/>
  <c r="P151" i="5"/>
  <c r="BK151" i="5"/>
  <c r="J151" i="5"/>
  <c r="BE151" i="5"/>
  <c r="BI145" i="5"/>
  <c r="BH145" i="5"/>
  <c r="BG145" i="5"/>
  <c r="BF145" i="5"/>
  <c r="T145" i="5"/>
  <c r="R145" i="5"/>
  <c r="P145" i="5"/>
  <c r="BK145" i="5"/>
  <c r="J145" i="5"/>
  <c r="BE145" i="5" s="1"/>
  <c r="BI142" i="5"/>
  <c r="BH142" i="5"/>
  <c r="BG142" i="5"/>
  <c r="BF142" i="5"/>
  <c r="T142" i="5"/>
  <c r="R142" i="5"/>
  <c r="P142" i="5"/>
  <c r="BK142" i="5"/>
  <c r="J142" i="5"/>
  <c r="BE142" i="5" s="1"/>
  <c r="BI135" i="5"/>
  <c r="BH135" i="5"/>
  <c r="BG135" i="5"/>
  <c r="BF135" i="5"/>
  <c r="T135" i="5"/>
  <c r="R135" i="5"/>
  <c r="P135" i="5"/>
  <c r="BK135" i="5"/>
  <c r="J135" i="5"/>
  <c r="BE135" i="5" s="1"/>
  <c r="BI129" i="5"/>
  <c r="BH129" i="5"/>
  <c r="BG129" i="5"/>
  <c r="BF129" i="5"/>
  <c r="T129" i="5"/>
  <c r="R129" i="5"/>
  <c r="P129" i="5"/>
  <c r="BK129" i="5"/>
  <c r="J129" i="5"/>
  <c r="BE129" i="5"/>
  <c r="BI126" i="5"/>
  <c r="BH126" i="5"/>
  <c r="BG126" i="5"/>
  <c r="BF126" i="5"/>
  <c r="T126" i="5"/>
  <c r="R126" i="5"/>
  <c r="P126" i="5"/>
  <c r="BK126" i="5"/>
  <c r="J126" i="5"/>
  <c r="BE126" i="5" s="1"/>
  <c r="BI120" i="5"/>
  <c r="BH120" i="5"/>
  <c r="BG120" i="5"/>
  <c r="BF120" i="5"/>
  <c r="T120" i="5"/>
  <c r="R120" i="5"/>
  <c r="P120" i="5"/>
  <c r="BK120" i="5"/>
  <c r="J120" i="5"/>
  <c r="BE120" i="5" s="1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T114" i="5"/>
  <c r="R114" i="5"/>
  <c r="P114" i="5"/>
  <c r="BK114" i="5"/>
  <c r="J114" i="5"/>
  <c r="BE114" i="5"/>
  <c r="BI111" i="5"/>
  <c r="BH111" i="5"/>
  <c r="BG111" i="5"/>
  <c r="BF111" i="5"/>
  <c r="T111" i="5"/>
  <c r="R111" i="5"/>
  <c r="P111" i="5"/>
  <c r="BK111" i="5"/>
  <c r="J111" i="5"/>
  <c r="BE111" i="5" s="1"/>
  <c r="BI109" i="5"/>
  <c r="BH109" i="5"/>
  <c r="BG109" i="5"/>
  <c r="BF109" i="5"/>
  <c r="T109" i="5"/>
  <c r="R109" i="5"/>
  <c r="P109" i="5"/>
  <c r="BK109" i="5"/>
  <c r="J109" i="5"/>
  <c r="BE109" i="5" s="1"/>
  <c r="BI106" i="5"/>
  <c r="BH106" i="5"/>
  <c r="BG106" i="5"/>
  <c r="BF106" i="5"/>
  <c r="T106" i="5"/>
  <c r="R106" i="5"/>
  <c r="P106" i="5"/>
  <c r="BK106" i="5"/>
  <c r="J106" i="5"/>
  <c r="BE106" i="5" s="1"/>
  <c r="BI103" i="5"/>
  <c r="BH103" i="5"/>
  <c r="BG103" i="5"/>
  <c r="BF103" i="5"/>
  <c r="T103" i="5"/>
  <c r="R103" i="5"/>
  <c r="P103" i="5"/>
  <c r="BK103" i="5"/>
  <c r="J103" i="5"/>
  <c r="BE103" i="5"/>
  <c r="BI100" i="5"/>
  <c r="BH100" i="5"/>
  <c r="BG100" i="5"/>
  <c r="BF100" i="5"/>
  <c r="T100" i="5"/>
  <c r="R100" i="5"/>
  <c r="P100" i="5"/>
  <c r="BK100" i="5"/>
  <c r="J100" i="5"/>
  <c r="BE100" i="5" s="1"/>
  <c r="BI96" i="5"/>
  <c r="BH96" i="5"/>
  <c r="BG96" i="5"/>
  <c r="BF96" i="5"/>
  <c r="T96" i="5"/>
  <c r="R96" i="5"/>
  <c r="P96" i="5"/>
  <c r="BK96" i="5"/>
  <c r="J96" i="5"/>
  <c r="BE96" i="5" s="1"/>
  <c r="BI92" i="5"/>
  <c r="F34" i="5" s="1"/>
  <c r="BD55" i="1" s="1"/>
  <c r="BH92" i="5"/>
  <c r="BG92" i="5"/>
  <c r="BF92" i="5"/>
  <c r="T92" i="5"/>
  <c r="R92" i="5"/>
  <c r="P92" i="5"/>
  <c r="P87" i="5" s="1"/>
  <c r="BK92" i="5"/>
  <c r="J92" i="5"/>
  <c r="BE92" i="5" s="1"/>
  <c r="BI88" i="5"/>
  <c r="BH88" i="5"/>
  <c r="BG88" i="5"/>
  <c r="BF88" i="5"/>
  <c r="T88" i="5"/>
  <c r="T87" i="5" s="1"/>
  <c r="R88" i="5"/>
  <c r="R87" i="5" s="1"/>
  <c r="P88" i="5"/>
  <c r="BK88" i="5"/>
  <c r="BK87" i="5" s="1"/>
  <c r="J88" i="5"/>
  <c r="BE88" i="5"/>
  <c r="BI84" i="5"/>
  <c r="BH84" i="5"/>
  <c r="F33" i="5"/>
  <c r="BC55" i="1" s="1"/>
  <c r="BG84" i="5"/>
  <c r="F32" i="5" s="1"/>
  <c r="BB55" i="1" s="1"/>
  <c r="BF84" i="5"/>
  <c r="J31" i="5"/>
  <c r="AW55" i="1" s="1"/>
  <c r="F31" i="5"/>
  <c r="BA55" i="1" s="1"/>
  <c r="T84" i="5"/>
  <c r="T83" i="5" s="1"/>
  <c r="T82" i="5" s="1"/>
  <c r="T81" i="5" s="1"/>
  <c r="R84" i="5"/>
  <c r="R83" i="5" s="1"/>
  <c r="P84" i="5"/>
  <c r="P83" i="5" s="1"/>
  <c r="P82" i="5" s="1"/>
  <c r="P81" i="5" s="1"/>
  <c r="AU55" i="1" s="1"/>
  <c r="BK84" i="5"/>
  <c r="BK83" i="5"/>
  <c r="J83" i="5" s="1"/>
  <c r="J58" i="5" s="1"/>
  <c r="J84" i="5"/>
  <c r="BE84" i="5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J75" i="5"/>
  <c r="E7" i="5"/>
  <c r="E71" i="5" s="1"/>
  <c r="AY54" i="1"/>
  <c r="AX54" i="1"/>
  <c r="BI130" i="4"/>
  <c r="BH130" i="4"/>
  <c r="BG130" i="4"/>
  <c r="BF130" i="4"/>
  <c r="T130" i="4"/>
  <c r="R130" i="4"/>
  <c r="P130" i="4"/>
  <c r="BK130" i="4"/>
  <c r="J130" i="4"/>
  <c r="BE130" i="4"/>
  <c r="BI127" i="4"/>
  <c r="BH127" i="4"/>
  <c r="BG127" i="4"/>
  <c r="BF127" i="4"/>
  <c r="T127" i="4"/>
  <c r="R127" i="4"/>
  <c r="P127" i="4"/>
  <c r="BK127" i="4"/>
  <c r="J127" i="4"/>
  <c r="BE127" i="4"/>
  <c r="BI123" i="4"/>
  <c r="BH123" i="4"/>
  <c r="BG123" i="4"/>
  <c r="BF123" i="4"/>
  <c r="T123" i="4"/>
  <c r="R123" i="4"/>
  <c r="P123" i="4"/>
  <c r="BK123" i="4"/>
  <c r="J123" i="4"/>
  <c r="BE123" i="4" s="1"/>
  <c r="BI120" i="4"/>
  <c r="BH120" i="4"/>
  <c r="BG120" i="4"/>
  <c r="BF120" i="4"/>
  <c r="T120" i="4"/>
  <c r="R120" i="4"/>
  <c r="P120" i="4"/>
  <c r="BK120" i="4"/>
  <c r="J120" i="4"/>
  <c r="BE120" i="4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/>
  <c r="BI109" i="4"/>
  <c r="BH109" i="4"/>
  <c r="BG109" i="4"/>
  <c r="BF109" i="4"/>
  <c r="T109" i="4"/>
  <c r="R109" i="4"/>
  <c r="P109" i="4"/>
  <c r="BK109" i="4"/>
  <c r="J109" i="4"/>
  <c r="BE109" i="4" s="1"/>
  <c r="BI105" i="4"/>
  <c r="BH105" i="4"/>
  <c r="BG105" i="4"/>
  <c r="BF105" i="4"/>
  <c r="T105" i="4"/>
  <c r="R105" i="4"/>
  <c r="P105" i="4"/>
  <c r="BK105" i="4"/>
  <c r="J105" i="4"/>
  <c r="BE105" i="4"/>
  <c r="BI101" i="4"/>
  <c r="BH101" i="4"/>
  <c r="BG101" i="4"/>
  <c r="BF101" i="4"/>
  <c r="T101" i="4"/>
  <c r="R101" i="4"/>
  <c r="P101" i="4"/>
  <c r="BK101" i="4"/>
  <c r="J101" i="4"/>
  <c r="BE101" i="4"/>
  <c r="BI97" i="4"/>
  <c r="BH97" i="4"/>
  <c r="BG97" i="4"/>
  <c r="BF97" i="4"/>
  <c r="T97" i="4"/>
  <c r="R97" i="4"/>
  <c r="P97" i="4"/>
  <c r="BK97" i="4"/>
  <c r="J97" i="4"/>
  <c r="BE97" i="4"/>
  <c r="BI93" i="4"/>
  <c r="BH93" i="4"/>
  <c r="BG93" i="4"/>
  <c r="BF93" i="4"/>
  <c r="T93" i="4"/>
  <c r="R93" i="4"/>
  <c r="P93" i="4"/>
  <c r="BK93" i="4"/>
  <c r="J93" i="4"/>
  <c r="BE93" i="4"/>
  <c r="BI88" i="4"/>
  <c r="BH88" i="4"/>
  <c r="BG88" i="4"/>
  <c r="BF88" i="4"/>
  <c r="T88" i="4"/>
  <c r="R88" i="4"/>
  <c r="P88" i="4"/>
  <c r="BK88" i="4"/>
  <c r="J88" i="4"/>
  <c r="BE88" i="4"/>
  <c r="BI85" i="4"/>
  <c r="BH85" i="4"/>
  <c r="BG85" i="4"/>
  <c r="BF85" i="4"/>
  <c r="T85" i="4"/>
  <c r="R85" i="4"/>
  <c r="P85" i="4"/>
  <c r="BK85" i="4"/>
  <c r="J85" i="4"/>
  <c r="BE85" i="4"/>
  <c r="BI81" i="4"/>
  <c r="F34" i="4"/>
  <c r="BD54" i="1" s="1"/>
  <c r="BH81" i="4"/>
  <c r="F33" i="4" s="1"/>
  <c r="BC54" i="1" s="1"/>
  <c r="BG81" i="4"/>
  <c r="F32" i="4"/>
  <c r="BB54" i="1" s="1"/>
  <c r="BF81" i="4"/>
  <c r="J31" i="4" s="1"/>
  <c r="AW54" i="1" s="1"/>
  <c r="T81" i="4"/>
  <c r="T80" i="4"/>
  <c r="T79" i="4" s="1"/>
  <c r="T78" i="4" s="1"/>
  <c r="R81" i="4"/>
  <c r="R80" i="4" s="1"/>
  <c r="R79" i="4" s="1"/>
  <c r="R78" i="4" s="1"/>
  <c r="P81" i="4"/>
  <c r="P80" i="4"/>
  <c r="P79" i="4" s="1"/>
  <c r="P78" i="4" s="1"/>
  <c r="AU54" i="1" s="1"/>
  <c r="BK81" i="4"/>
  <c r="BK80" i="4" s="1"/>
  <c r="J81" i="4"/>
  <c r="BE81" i="4" s="1"/>
  <c r="J74" i="4"/>
  <c r="F74" i="4"/>
  <c r="F72" i="4"/>
  <c r="E70" i="4"/>
  <c r="J51" i="4"/>
  <c r="F51" i="4"/>
  <c r="F49" i="4"/>
  <c r="E47" i="4"/>
  <c r="J18" i="4"/>
  <c r="E18" i="4"/>
  <c r="F75" i="4" s="1"/>
  <c r="F52" i="4"/>
  <c r="J17" i="4"/>
  <c r="J12" i="4"/>
  <c r="J72" i="4" s="1"/>
  <c r="J49" i="4"/>
  <c r="E7" i="4"/>
  <c r="E45" i="4" s="1"/>
  <c r="E68" i="4"/>
  <c r="AY53" i="1"/>
  <c r="AX53" i="1"/>
  <c r="BI107" i="3"/>
  <c r="BH107" i="3"/>
  <c r="BG107" i="3"/>
  <c r="BF107" i="3"/>
  <c r="T107" i="3"/>
  <c r="T106" i="3" s="1"/>
  <c r="R107" i="3"/>
  <c r="R106" i="3" s="1"/>
  <c r="P107" i="3"/>
  <c r="P106" i="3" s="1"/>
  <c r="BK107" i="3"/>
  <c r="BK106" i="3" s="1"/>
  <c r="J106" i="3" s="1"/>
  <c r="J62" i="3" s="1"/>
  <c r="J107" i="3"/>
  <c r="BE107" i="3"/>
  <c r="BI103" i="3"/>
  <c r="BH103" i="3"/>
  <c r="BG103" i="3"/>
  <c r="BF103" i="3"/>
  <c r="T103" i="3"/>
  <c r="T102" i="3" s="1"/>
  <c r="R103" i="3"/>
  <c r="R102" i="3" s="1"/>
  <c r="P103" i="3"/>
  <c r="P102" i="3"/>
  <c r="BK103" i="3"/>
  <c r="BK102" i="3" s="1"/>
  <c r="J102" i="3" s="1"/>
  <c r="J61" i="3" s="1"/>
  <c r="J103" i="3"/>
  <c r="BE103" i="3"/>
  <c r="BI99" i="3"/>
  <c r="BH99" i="3"/>
  <c r="BG99" i="3"/>
  <c r="BF99" i="3"/>
  <c r="T99" i="3"/>
  <c r="T98" i="3" s="1"/>
  <c r="R99" i="3"/>
  <c r="R98" i="3" s="1"/>
  <c r="P99" i="3"/>
  <c r="P98" i="3" s="1"/>
  <c r="BK99" i="3"/>
  <c r="BK98" i="3"/>
  <c r="J98" i="3" s="1"/>
  <c r="J60" i="3" s="1"/>
  <c r="J99" i="3"/>
  <c r="BE99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F31" i="3" s="1"/>
  <c r="BA53" i="1" s="1"/>
  <c r="T91" i="3"/>
  <c r="R91" i="3"/>
  <c r="P91" i="3"/>
  <c r="BK91" i="3"/>
  <c r="J91" i="3"/>
  <c r="BE91" i="3"/>
  <c r="BI88" i="3"/>
  <c r="BH88" i="3"/>
  <c r="BG88" i="3"/>
  <c r="BF88" i="3"/>
  <c r="T88" i="3"/>
  <c r="R88" i="3"/>
  <c r="P88" i="3"/>
  <c r="BK88" i="3"/>
  <c r="J88" i="3"/>
  <c r="BE88" i="3" s="1"/>
  <c r="BI85" i="3"/>
  <c r="F34" i="3" s="1"/>
  <c r="BD53" i="1" s="1"/>
  <c r="BH85" i="3"/>
  <c r="F33" i="3" s="1"/>
  <c r="BC53" i="1" s="1"/>
  <c r="BG85" i="3"/>
  <c r="F32" i="3" s="1"/>
  <c r="BB53" i="1" s="1"/>
  <c r="BF85" i="3"/>
  <c r="J31" i="3"/>
  <c r="AW53" i="1" s="1"/>
  <c r="T85" i="3"/>
  <c r="T84" i="3" s="1"/>
  <c r="T83" i="3" s="1"/>
  <c r="R85" i="3"/>
  <c r="R84" i="3" s="1"/>
  <c r="R83" i="3" s="1"/>
  <c r="P85" i="3"/>
  <c r="P84" i="3" s="1"/>
  <c r="P83" i="3" s="1"/>
  <c r="BK85" i="3"/>
  <c r="BK84" i="3" s="1"/>
  <c r="J85" i="3"/>
  <c r="BE85" i="3"/>
  <c r="J78" i="3"/>
  <c r="F78" i="3"/>
  <c r="F76" i="3"/>
  <c r="E74" i="3"/>
  <c r="J51" i="3"/>
  <c r="F51" i="3"/>
  <c r="F49" i="3"/>
  <c r="E47" i="3"/>
  <c r="J18" i="3"/>
  <c r="E18" i="3"/>
  <c r="F52" i="3" s="1"/>
  <c r="F79" i="3"/>
  <c r="J17" i="3"/>
  <c r="J12" i="3"/>
  <c r="J76" i="3" s="1"/>
  <c r="E7" i="3"/>
  <c r="E72" i="3" s="1"/>
  <c r="AY52" i="1"/>
  <c r="AX52" i="1"/>
  <c r="BI401" i="2"/>
  <c r="BH401" i="2"/>
  <c r="BG401" i="2"/>
  <c r="BF401" i="2"/>
  <c r="T401" i="2"/>
  <c r="R401" i="2"/>
  <c r="P401" i="2"/>
  <c r="BK401" i="2"/>
  <c r="BK398" i="2" s="1"/>
  <c r="J398" i="2" s="1"/>
  <c r="J65" i="2" s="1"/>
  <c r="J401" i="2"/>
  <c r="BE401" i="2" s="1"/>
  <c r="BI399" i="2"/>
  <c r="BH399" i="2"/>
  <c r="BG399" i="2"/>
  <c r="BF399" i="2"/>
  <c r="T399" i="2"/>
  <c r="T398" i="2"/>
  <c r="R399" i="2"/>
  <c r="R398" i="2" s="1"/>
  <c r="P399" i="2"/>
  <c r="P398" i="2"/>
  <c r="BK399" i="2"/>
  <c r="J399" i="2"/>
  <c r="BE399" i="2" s="1"/>
  <c r="BI394" i="2"/>
  <c r="BH394" i="2"/>
  <c r="BG394" i="2"/>
  <c r="BF394" i="2"/>
  <c r="T394" i="2"/>
  <c r="R394" i="2"/>
  <c r="R385" i="2" s="1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6" i="2"/>
  <c r="BH386" i="2"/>
  <c r="BG386" i="2"/>
  <c r="BF386" i="2"/>
  <c r="T386" i="2"/>
  <c r="T385" i="2"/>
  <c r="R386" i="2"/>
  <c r="P386" i="2"/>
  <c r="P385" i="2"/>
  <c r="BK386" i="2"/>
  <c r="BK385" i="2" s="1"/>
  <c r="J385" i="2" s="1"/>
  <c r="J64" i="2" s="1"/>
  <c r="J386" i="2"/>
  <c r="BE386" i="2" s="1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 s="1"/>
  <c r="BI374" i="2"/>
  <c r="BH374" i="2"/>
  <c r="BG374" i="2"/>
  <c r="BF374" i="2"/>
  <c r="T374" i="2"/>
  <c r="R374" i="2"/>
  <c r="P374" i="2"/>
  <c r="BK374" i="2"/>
  <c r="J374" i="2"/>
  <c r="BE374" i="2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R366" i="2"/>
  <c r="P366" i="2"/>
  <c r="BK366" i="2"/>
  <c r="J366" i="2"/>
  <c r="BE366" i="2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/>
  <c r="BI356" i="2"/>
  <c r="BH356" i="2"/>
  <c r="BG356" i="2"/>
  <c r="BF356" i="2"/>
  <c r="T356" i="2"/>
  <c r="R356" i="2"/>
  <c r="P356" i="2"/>
  <c r="BK356" i="2"/>
  <c r="J356" i="2"/>
  <c r="BE356" i="2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T343" i="2" s="1"/>
  <c r="R344" i="2"/>
  <c r="R343" i="2"/>
  <c r="P344" i="2"/>
  <c r="P343" i="2"/>
  <c r="BK344" i="2"/>
  <c r="BK343" i="2"/>
  <c r="J343" i="2" s="1"/>
  <c r="J63" i="2" s="1"/>
  <c r="J344" i="2"/>
  <c r="BE344" i="2"/>
  <c r="BI340" i="2"/>
  <c r="BH340" i="2"/>
  <c r="BG340" i="2"/>
  <c r="BF340" i="2"/>
  <c r="T340" i="2"/>
  <c r="T339" i="2" s="1"/>
  <c r="R340" i="2"/>
  <c r="R339" i="2"/>
  <c r="P340" i="2"/>
  <c r="P339" i="2"/>
  <c r="BK340" i="2"/>
  <c r="BK339" i="2"/>
  <c r="J339" i="2" s="1"/>
  <c r="J62" i="2" s="1"/>
  <c r="J340" i="2"/>
  <c r="BE340" i="2"/>
  <c r="BI335" i="2"/>
  <c r="BH335" i="2"/>
  <c r="BG335" i="2"/>
  <c r="BF335" i="2"/>
  <c r="T335" i="2"/>
  <c r="R335" i="2"/>
  <c r="P335" i="2"/>
  <c r="BK335" i="2"/>
  <c r="J335" i="2"/>
  <c r="BE335" i="2"/>
  <c r="BI331" i="2"/>
  <c r="BH331" i="2"/>
  <c r="BG331" i="2"/>
  <c r="BF331" i="2"/>
  <c r="T331" i="2"/>
  <c r="R331" i="2"/>
  <c r="P331" i="2"/>
  <c r="BK331" i="2"/>
  <c r="J331" i="2"/>
  <c r="BE331" i="2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/>
  <c r="BI317" i="2"/>
  <c r="BH317" i="2"/>
  <c r="BG317" i="2"/>
  <c r="BF317" i="2"/>
  <c r="T317" i="2"/>
  <c r="R317" i="2"/>
  <c r="P317" i="2"/>
  <c r="BK317" i="2"/>
  <c r="J317" i="2"/>
  <c r="BE317" i="2"/>
  <c r="BI313" i="2"/>
  <c r="BH313" i="2"/>
  <c r="BG313" i="2"/>
  <c r="BF313" i="2"/>
  <c r="T313" i="2"/>
  <c r="R313" i="2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J310" i="2"/>
  <c r="BE310" i="2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/>
  <c r="BI300" i="2"/>
  <c r="BH300" i="2"/>
  <c r="BG300" i="2"/>
  <c r="BF300" i="2"/>
  <c r="T300" i="2"/>
  <c r="R300" i="2"/>
  <c r="P300" i="2"/>
  <c r="BK300" i="2"/>
  <c r="J300" i="2"/>
  <c r="BE300" i="2"/>
  <c r="BI295" i="2"/>
  <c r="BH295" i="2"/>
  <c r="BG295" i="2"/>
  <c r="BF295" i="2"/>
  <c r="T295" i="2"/>
  <c r="R295" i="2"/>
  <c r="P295" i="2"/>
  <c r="BK295" i="2"/>
  <c r="J295" i="2"/>
  <c r="BE295" i="2"/>
  <c r="BI290" i="2"/>
  <c r="BH290" i="2"/>
  <c r="BG290" i="2"/>
  <c r="BF290" i="2"/>
  <c r="T290" i="2"/>
  <c r="R290" i="2"/>
  <c r="P290" i="2"/>
  <c r="BK290" i="2"/>
  <c r="J290" i="2"/>
  <c r="BE290" i="2"/>
  <c r="BI284" i="2"/>
  <c r="BH284" i="2"/>
  <c r="BG284" i="2"/>
  <c r="BF284" i="2"/>
  <c r="T284" i="2"/>
  <c r="R284" i="2"/>
  <c r="P284" i="2"/>
  <c r="BK284" i="2"/>
  <c r="J284" i="2"/>
  <c r="BE284" i="2"/>
  <c r="BI281" i="2"/>
  <c r="BH281" i="2"/>
  <c r="BG281" i="2"/>
  <c r="BF281" i="2"/>
  <c r="T281" i="2"/>
  <c r="R281" i="2"/>
  <c r="P281" i="2"/>
  <c r="BK281" i="2"/>
  <c r="J281" i="2"/>
  <c r="BE281" i="2"/>
  <c r="BI278" i="2"/>
  <c r="BH278" i="2"/>
  <c r="BG278" i="2"/>
  <c r="BF278" i="2"/>
  <c r="T278" i="2"/>
  <c r="T271" i="2" s="1"/>
  <c r="R278" i="2"/>
  <c r="P278" i="2"/>
  <c r="BK278" i="2"/>
  <c r="J278" i="2"/>
  <c r="BE278" i="2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R271" i="2"/>
  <c r="P272" i="2"/>
  <c r="P271" i="2"/>
  <c r="BK272" i="2"/>
  <c r="BK271" i="2"/>
  <c r="J271" i="2" s="1"/>
  <c r="J61" i="2" s="1"/>
  <c r="J272" i="2"/>
  <c r="BE272" i="2"/>
  <c r="BI265" i="2"/>
  <c r="BH265" i="2"/>
  <c r="BG265" i="2"/>
  <c r="BF265" i="2"/>
  <c r="T265" i="2"/>
  <c r="T264" i="2"/>
  <c r="R265" i="2"/>
  <c r="R264" i="2"/>
  <c r="P265" i="2"/>
  <c r="P264" i="2"/>
  <c r="BK265" i="2"/>
  <c r="BK264" i="2"/>
  <c r="J264" i="2" s="1"/>
  <c r="J60" i="2" s="1"/>
  <c r="J265" i="2"/>
  <c r="BE265" i="2"/>
  <c r="BI259" i="2"/>
  <c r="BH259" i="2"/>
  <c r="BG259" i="2"/>
  <c r="BF259" i="2"/>
  <c r="T259" i="2"/>
  <c r="R259" i="2"/>
  <c r="P259" i="2"/>
  <c r="BK259" i="2"/>
  <c r="J259" i="2"/>
  <c r="BE259" i="2"/>
  <c r="BI255" i="2"/>
  <c r="BH255" i="2"/>
  <c r="BG255" i="2"/>
  <c r="BF255" i="2"/>
  <c r="T255" i="2"/>
  <c r="T254" i="2"/>
  <c r="R255" i="2"/>
  <c r="R254" i="2"/>
  <c r="P255" i="2"/>
  <c r="P254" i="2"/>
  <c r="BK255" i="2"/>
  <c r="BK254" i="2" s="1"/>
  <c r="J254" i="2" s="1"/>
  <c r="J59" i="2" s="1"/>
  <c r="J255" i="2"/>
  <c r="BE255" i="2" s="1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28" i="2"/>
  <c r="BH228" i="2"/>
  <c r="BG228" i="2"/>
  <c r="BF228" i="2"/>
  <c r="T228" i="2"/>
  <c r="R228" i="2"/>
  <c r="P228" i="2"/>
  <c r="BK228" i="2"/>
  <c r="J228" i="2"/>
  <c r="BE228" i="2"/>
  <c r="BI224" i="2"/>
  <c r="BH224" i="2"/>
  <c r="BG224" i="2"/>
  <c r="BF224" i="2"/>
  <c r="T224" i="2"/>
  <c r="R224" i="2"/>
  <c r="P224" i="2"/>
  <c r="BK224" i="2"/>
  <c r="J224" i="2"/>
  <c r="BE224" i="2"/>
  <c r="BI217" i="2"/>
  <c r="BH217" i="2"/>
  <c r="BG217" i="2"/>
  <c r="BF217" i="2"/>
  <c r="T217" i="2"/>
  <c r="R217" i="2"/>
  <c r="P217" i="2"/>
  <c r="BK217" i="2"/>
  <c r="J217" i="2"/>
  <c r="BE217" i="2"/>
  <c r="BI211" i="2"/>
  <c r="BH211" i="2"/>
  <c r="BG211" i="2"/>
  <c r="BF211" i="2"/>
  <c r="T211" i="2"/>
  <c r="R211" i="2"/>
  <c r="P211" i="2"/>
  <c r="BK211" i="2"/>
  <c r="J211" i="2"/>
  <c r="BE211" i="2"/>
  <c r="BI206" i="2"/>
  <c r="BH206" i="2"/>
  <c r="BG206" i="2"/>
  <c r="BF206" i="2"/>
  <c r="T206" i="2"/>
  <c r="R206" i="2"/>
  <c r="P206" i="2"/>
  <c r="BK206" i="2"/>
  <c r="J206" i="2"/>
  <c r="BE206" i="2"/>
  <c r="BI202" i="2"/>
  <c r="BH202" i="2"/>
  <c r="BG202" i="2"/>
  <c r="BF202" i="2"/>
  <c r="T202" i="2"/>
  <c r="R202" i="2"/>
  <c r="P202" i="2"/>
  <c r="BK202" i="2"/>
  <c r="J202" i="2"/>
  <c r="BE202" i="2"/>
  <c r="BI196" i="2"/>
  <c r="BH196" i="2"/>
  <c r="BG196" i="2"/>
  <c r="BF196" i="2"/>
  <c r="T196" i="2"/>
  <c r="R196" i="2"/>
  <c r="P196" i="2"/>
  <c r="BK196" i="2"/>
  <c r="J196" i="2"/>
  <c r="BE196" i="2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3" i="2"/>
  <c r="BH183" i="2"/>
  <c r="BG183" i="2"/>
  <c r="BF183" i="2"/>
  <c r="T183" i="2"/>
  <c r="R183" i="2"/>
  <c r="P183" i="2"/>
  <c r="BK183" i="2"/>
  <c r="J183" i="2"/>
  <c r="BE183" i="2"/>
  <c r="BI178" i="2"/>
  <c r="BH178" i="2"/>
  <c r="BG178" i="2"/>
  <c r="BF178" i="2"/>
  <c r="T178" i="2"/>
  <c r="R178" i="2"/>
  <c r="P178" i="2"/>
  <c r="BK178" i="2"/>
  <c r="J178" i="2"/>
  <c r="BE178" i="2"/>
  <c r="BI171" i="2"/>
  <c r="BH171" i="2"/>
  <c r="BG171" i="2"/>
  <c r="BF171" i="2"/>
  <c r="T171" i="2"/>
  <c r="R171" i="2"/>
  <c r="P171" i="2"/>
  <c r="BK171" i="2"/>
  <c r="J171" i="2"/>
  <c r="BE171" i="2"/>
  <c r="BI166" i="2"/>
  <c r="BH166" i="2"/>
  <c r="BG166" i="2"/>
  <c r="BF166" i="2"/>
  <c r="T166" i="2"/>
  <c r="R166" i="2"/>
  <c r="P166" i="2"/>
  <c r="BK166" i="2"/>
  <c r="J166" i="2"/>
  <c r="BE166" i="2"/>
  <c r="BI160" i="2"/>
  <c r="BH160" i="2"/>
  <c r="BG160" i="2"/>
  <c r="BF160" i="2"/>
  <c r="T160" i="2"/>
  <c r="R160" i="2"/>
  <c r="P160" i="2"/>
  <c r="BK160" i="2"/>
  <c r="J160" i="2"/>
  <c r="BE160" i="2"/>
  <c r="BI155" i="2"/>
  <c r="BH155" i="2"/>
  <c r="BG155" i="2"/>
  <c r="BF155" i="2"/>
  <c r="T155" i="2"/>
  <c r="R155" i="2"/>
  <c r="P155" i="2"/>
  <c r="BK155" i="2"/>
  <c r="J155" i="2"/>
  <c r="BE155" i="2"/>
  <c r="BI147" i="2"/>
  <c r="BH147" i="2"/>
  <c r="BG147" i="2"/>
  <c r="BF147" i="2"/>
  <c r="T147" i="2"/>
  <c r="R147" i="2"/>
  <c r="P147" i="2"/>
  <c r="BK147" i="2"/>
  <c r="J147" i="2"/>
  <c r="BE147" i="2"/>
  <c r="BI142" i="2"/>
  <c r="BH142" i="2"/>
  <c r="BG142" i="2"/>
  <c r="BF142" i="2"/>
  <c r="T142" i="2"/>
  <c r="R142" i="2"/>
  <c r="P142" i="2"/>
  <c r="BK142" i="2"/>
  <c r="J142" i="2"/>
  <c r="BE142" i="2"/>
  <c r="BI138" i="2"/>
  <c r="BH138" i="2"/>
  <c r="BG138" i="2"/>
  <c r="BF138" i="2"/>
  <c r="T138" i="2"/>
  <c r="R138" i="2"/>
  <c r="P138" i="2"/>
  <c r="BK138" i="2"/>
  <c r="J138" i="2"/>
  <c r="BE138" i="2"/>
  <c r="BI132" i="2"/>
  <c r="BH132" i="2"/>
  <c r="BG132" i="2"/>
  <c r="BF132" i="2"/>
  <c r="T132" i="2"/>
  <c r="R132" i="2"/>
  <c r="P132" i="2"/>
  <c r="BK132" i="2"/>
  <c r="J132" i="2"/>
  <c r="BE132" i="2"/>
  <c r="BI127" i="2"/>
  <c r="BH127" i="2"/>
  <c r="BG127" i="2"/>
  <c r="BF127" i="2"/>
  <c r="T127" i="2"/>
  <c r="R127" i="2"/>
  <c r="P127" i="2"/>
  <c r="BK127" i="2"/>
  <c r="J127" i="2"/>
  <c r="BE127" i="2"/>
  <c r="BI120" i="2"/>
  <c r="BH120" i="2"/>
  <c r="BG120" i="2"/>
  <c r="BF120" i="2"/>
  <c r="T120" i="2"/>
  <c r="R120" i="2"/>
  <c r="P120" i="2"/>
  <c r="BK120" i="2"/>
  <c r="J120" i="2"/>
  <c r="BE120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/>
  <c r="BI105" i="2"/>
  <c r="BH105" i="2"/>
  <c r="BG105" i="2"/>
  <c r="BF105" i="2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P101" i="2"/>
  <c r="BK101" i="2"/>
  <c r="J101" i="2"/>
  <c r="BE101" i="2"/>
  <c r="BI97" i="2"/>
  <c r="BH97" i="2"/>
  <c r="BG97" i="2"/>
  <c r="BF97" i="2"/>
  <c r="T97" i="2"/>
  <c r="R97" i="2"/>
  <c r="P97" i="2"/>
  <c r="BK97" i="2"/>
  <c r="J97" i="2"/>
  <c r="BE97" i="2"/>
  <c r="F30" i="2" s="1"/>
  <c r="AZ52" i="1" s="1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R91" i="2"/>
  <c r="R87" i="2" s="1"/>
  <c r="R86" i="2" s="1"/>
  <c r="R85" i="2" s="1"/>
  <c r="P91" i="2"/>
  <c r="BK91" i="2"/>
  <c r="J91" i="2"/>
  <c r="BE91" i="2"/>
  <c r="BI88" i="2"/>
  <c r="F34" i="2"/>
  <c r="BD52" i="1" s="1"/>
  <c r="BH88" i="2"/>
  <c r="BG88" i="2"/>
  <c r="F32" i="2"/>
  <c r="BB52" i="1" s="1"/>
  <c r="BB51" i="1" s="1"/>
  <c r="BF88" i="2"/>
  <c r="T88" i="2"/>
  <c r="T87" i="2"/>
  <c r="T86" i="2" s="1"/>
  <c r="T85" i="2" s="1"/>
  <c r="R88" i="2"/>
  <c r="P88" i="2"/>
  <c r="P87" i="2"/>
  <c r="P86" i="2" s="1"/>
  <c r="P85" i="2"/>
  <c r="AU52" i="1" s="1"/>
  <c r="BK88" i="2"/>
  <c r="BK87" i="2" s="1"/>
  <c r="J88" i="2"/>
  <c r="BE88" i="2"/>
  <c r="J30" i="2"/>
  <c r="AV52" i="1" s="1"/>
  <c r="J81" i="2"/>
  <c r="F81" i="2"/>
  <c r="F79" i="2"/>
  <c r="E77" i="2"/>
  <c r="J51" i="2"/>
  <c r="F51" i="2"/>
  <c r="F49" i="2"/>
  <c r="E47" i="2"/>
  <c r="J18" i="2"/>
  <c r="E18" i="2"/>
  <c r="F82" i="2" s="1"/>
  <c r="F52" i="2"/>
  <c r="J17" i="2"/>
  <c r="J12" i="2"/>
  <c r="E7" i="2"/>
  <c r="E45" i="2" s="1"/>
  <c r="E75" i="2"/>
  <c r="BD51" i="1"/>
  <c r="W30" i="1" s="1"/>
  <c r="AS51" i="1"/>
  <c r="L47" i="1"/>
  <c r="AM46" i="1"/>
  <c r="L46" i="1"/>
  <c r="AM44" i="1"/>
  <c r="L44" i="1"/>
  <c r="L42" i="1"/>
  <c r="L41" i="1"/>
  <c r="J30" i="3" l="1"/>
  <c r="AV53" i="1" s="1"/>
  <c r="AT53" i="1" s="1"/>
  <c r="J30" i="4"/>
  <c r="AV54" i="1" s="1"/>
  <c r="AT54" i="1" s="1"/>
  <c r="F30" i="4"/>
  <c r="AZ54" i="1" s="1"/>
  <c r="J80" i="4"/>
  <c r="J58" i="4" s="1"/>
  <c r="BK79" i="4"/>
  <c r="J814" i="6"/>
  <c r="J71" i="6" s="1"/>
  <c r="BK813" i="6"/>
  <c r="J813" i="6" s="1"/>
  <c r="J70" i="6" s="1"/>
  <c r="J87" i="2"/>
  <c r="J58" i="2" s="1"/>
  <c r="BK86" i="2"/>
  <c r="J31" i="2"/>
  <c r="AW52" i="1" s="1"/>
  <c r="BK83" i="3"/>
  <c r="J84" i="3"/>
  <c r="J58" i="3" s="1"/>
  <c r="P97" i="3"/>
  <c r="R82" i="5"/>
  <c r="R81" i="5" s="1"/>
  <c r="J98" i="6"/>
  <c r="J58" i="6" s="1"/>
  <c r="BK97" i="6"/>
  <c r="J770" i="6"/>
  <c r="J69" i="6" s="1"/>
  <c r="BK769" i="6"/>
  <c r="J769" i="6" s="1"/>
  <c r="J68" i="6" s="1"/>
  <c r="AX51" i="1"/>
  <c r="W28" i="1"/>
  <c r="P82" i="3"/>
  <c r="AU53" i="1" s="1"/>
  <c r="AU51" i="1" s="1"/>
  <c r="R97" i="3"/>
  <c r="R82" i="3" s="1"/>
  <c r="F30" i="6"/>
  <c r="AZ56" i="1" s="1"/>
  <c r="T97" i="3"/>
  <c r="J829" i="6"/>
  <c r="J74" i="6" s="1"/>
  <c r="BK828" i="6"/>
  <c r="J828" i="6" s="1"/>
  <c r="J73" i="6" s="1"/>
  <c r="F33" i="2"/>
  <c r="BC52" i="1" s="1"/>
  <c r="BC51" i="1" s="1"/>
  <c r="T82" i="3"/>
  <c r="J30" i="5"/>
  <c r="AV55" i="1" s="1"/>
  <c r="AT55" i="1" s="1"/>
  <c r="J87" i="5"/>
  <c r="J59" i="5" s="1"/>
  <c r="BK82" i="5"/>
  <c r="J30" i="6"/>
  <c r="AV56" i="1" s="1"/>
  <c r="AT56" i="1" s="1"/>
  <c r="R813" i="6"/>
  <c r="R96" i="6" s="1"/>
  <c r="AT52" i="1"/>
  <c r="J79" i="2"/>
  <c r="J49" i="2"/>
  <c r="J49" i="3"/>
  <c r="F31" i="4"/>
  <c r="BA54" i="1" s="1"/>
  <c r="F52" i="5"/>
  <c r="F30" i="5"/>
  <c r="AZ55" i="1" s="1"/>
  <c r="R96" i="7"/>
  <c r="R95" i="7" s="1"/>
  <c r="T829" i="8"/>
  <c r="J85" i="9"/>
  <c r="J58" i="9" s="1"/>
  <c r="BK84" i="9"/>
  <c r="BK97" i="3"/>
  <c r="J97" i="3" s="1"/>
  <c r="J59" i="3" s="1"/>
  <c r="E45" i="5"/>
  <c r="J49" i="6"/>
  <c r="F30" i="8"/>
  <c r="AZ58" i="1" s="1"/>
  <c r="J30" i="8"/>
  <c r="AV58" i="1" s="1"/>
  <c r="AT58" i="1" s="1"/>
  <c r="F31" i="2"/>
  <c r="BA52" i="1" s="1"/>
  <c r="F31" i="6"/>
  <c r="BA56" i="1" s="1"/>
  <c r="E85" i="7"/>
  <c r="T95" i="7"/>
  <c r="T873" i="7"/>
  <c r="J96" i="8"/>
  <c r="J58" i="8" s="1"/>
  <c r="BK95" i="8"/>
  <c r="J779" i="8"/>
  <c r="J69" i="8" s="1"/>
  <c r="BK778" i="8"/>
  <c r="J778" i="8" s="1"/>
  <c r="J68" i="8" s="1"/>
  <c r="F30" i="7"/>
  <c r="AZ57" i="1" s="1"/>
  <c r="J30" i="7"/>
  <c r="AV57" i="1" s="1"/>
  <c r="AT57" i="1" s="1"/>
  <c r="F30" i="3"/>
  <c r="AZ53" i="1" s="1"/>
  <c r="AZ51" i="1" s="1"/>
  <c r="E45" i="3"/>
  <c r="F52" i="6"/>
  <c r="BK873" i="7"/>
  <c r="J873" i="7" s="1"/>
  <c r="J73" i="7" s="1"/>
  <c r="R829" i="8"/>
  <c r="R94" i="8" s="1"/>
  <c r="J97" i="7"/>
  <c r="J58" i="7" s="1"/>
  <c r="BK96" i="7"/>
  <c r="T94" i="8"/>
  <c r="F92" i="7"/>
  <c r="F52" i="7"/>
  <c r="BK861" i="7"/>
  <c r="J861" i="7" s="1"/>
  <c r="J70" i="7" s="1"/>
  <c r="J30" i="9"/>
  <c r="AV59" i="1" s="1"/>
  <c r="AT59" i="1" s="1"/>
  <c r="F30" i="9"/>
  <c r="AZ59" i="1" s="1"/>
  <c r="J862" i="7"/>
  <c r="J71" i="7" s="1"/>
  <c r="J874" i="7"/>
  <c r="J74" i="7" s="1"/>
  <c r="F91" i="8"/>
  <c r="BK821" i="8"/>
  <c r="J821" i="8" s="1"/>
  <c r="J70" i="8" s="1"/>
  <c r="BK829" i="8"/>
  <c r="J829" i="8" s="1"/>
  <c r="J72" i="8" s="1"/>
  <c r="F52" i="9"/>
  <c r="F31" i="7"/>
  <c r="BA57" i="1" s="1"/>
  <c r="F31" i="8"/>
  <c r="BA58" i="1" s="1"/>
  <c r="J49" i="9"/>
  <c r="F31" i="9"/>
  <c r="BA59" i="1" s="1"/>
  <c r="W26" i="1" l="1"/>
  <c r="AV51" i="1"/>
  <c r="J79" i="4"/>
  <c r="J57" i="4" s="1"/>
  <c r="BK78" i="4"/>
  <c r="J78" i="4" s="1"/>
  <c r="BA51" i="1"/>
  <c r="W29" i="1"/>
  <c r="AY51" i="1"/>
  <c r="J83" i="3"/>
  <c r="J57" i="3" s="1"/>
  <c r="BK82" i="3"/>
  <c r="J82" i="3" s="1"/>
  <c r="BK95" i="7"/>
  <c r="J95" i="7" s="1"/>
  <c r="J96" i="7"/>
  <c r="J57" i="7" s="1"/>
  <c r="J84" i="9"/>
  <c r="J57" i="9" s="1"/>
  <c r="BK83" i="9"/>
  <c r="J83" i="9" s="1"/>
  <c r="BK85" i="2"/>
  <c r="J85" i="2" s="1"/>
  <c r="J86" i="2"/>
  <c r="J57" i="2" s="1"/>
  <c r="J95" i="8"/>
  <c r="J57" i="8" s="1"/>
  <c r="BK94" i="8"/>
  <c r="J94" i="8" s="1"/>
  <c r="J82" i="5"/>
  <c r="J57" i="5" s="1"/>
  <c r="BK81" i="5"/>
  <c r="J81" i="5" s="1"/>
  <c r="J97" i="6"/>
  <c r="J57" i="6" s="1"/>
  <c r="BK96" i="6"/>
  <c r="J96" i="6" s="1"/>
  <c r="J56" i="6" l="1"/>
  <c r="J27" i="6"/>
  <c r="J56" i="4"/>
  <c r="J27" i="4"/>
  <c r="J56" i="2"/>
  <c r="J27" i="2"/>
  <c r="J56" i="9"/>
  <c r="J27" i="9"/>
  <c r="AK26" i="1"/>
  <c r="W27" i="1"/>
  <c r="AW51" i="1"/>
  <c r="AK27" i="1" s="1"/>
  <c r="J56" i="5"/>
  <c r="J27" i="5"/>
  <c r="J56" i="7"/>
  <c r="J27" i="7"/>
  <c r="J56" i="8"/>
  <c r="J27" i="8"/>
  <c r="J56" i="3"/>
  <c r="J27" i="3"/>
  <c r="AG57" i="1" l="1"/>
  <c r="AN57" i="1" s="1"/>
  <c r="J36" i="7"/>
  <c r="AG52" i="1"/>
  <c r="J36" i="2"/>
  <c r="AG53" i="1"/>
  <c r="AN53" i="1" s="1"/>
  <c r="J36" i="3"/>
  <c r="J36" i="4"/>
  <c r="AG54" i="1"/>
  <c r="AN54" i="1" s="1"/>
  <c r="AG59" i="1"/>
  <c r="AN59" i="1" s="1"/>
  <c r="J36" i="9"/>
  <c r="AG55" i="1"/>
  <c r="AN55" i="1" s="1"/>
  <c r="J36" i="5"/>
  <c r="AT51" i="1"/>
  <c r="AG58" i="1"/>
  <c r="AN58" i="1" s="1"/>
  <c r="J36" i="8"/>
  <c r="AG56" i="1"/>
  <c r="AN56" i="1" s="1"/>
  <c r="J36" i="6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<sst xmlns="http://schemas.openxmlformats.org/spreadsheetml/2006/main" count="29693" uniqueCount="2897">
  <si>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</si>
  <si>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</si>
  <si>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</si>
  <si>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</si>
  <si>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</si>
  <si>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</si>
  <si>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</si>
  <si>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{748623c9-87a1-44dc-960e-d7e1d5a558d3}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</si>
  <si>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</si>
  <si>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</si>
  <si>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</si>
  <si>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</si>
  <si>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</si>
  <si>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</si>
  <si>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</si>
  <si>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</si>
  <si>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</si>
  <si>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</si>
  <si>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</si>
  <si>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Struhařov, rekonstrukce silnice – provozní staničení km 6,70 – 9,48</t>
  </si>
  <si>
    <t>KSO:</t>
  </si>
  <si>
    <t/>
  </si>
  <si>
    <t>CC-CZ:</t>
  </si>
  <si>
    <t>Místo:</t>
  </si>
  <si>
    <t>Struhařov</t>
  </si>
  <si>
    <t>Datum:</t>
  </si>
  <si>
    <t>19. 3. 2018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</si>
  <si>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</si>
  <si>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</si>
  <si>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</si>
  <si>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</si>
  <si>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</si>
  <si>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</si>
  <si>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</si>
  <si>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Atelier PROMIKA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</si>
  <si>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</si>
  <si>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</si>
  <si>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</si>
  <si>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</si>
  <si>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</si>
  <si>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</si>
  <si>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</si>
  <si>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</si>
  <si>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</si>
  <si>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</si>
  <si>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</si>
  <si>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</si>
  <si>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</si>
  <si>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</si>
  <si>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</si>
  <si>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</si>
  <si>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</si>
  <si>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</si>
  <si>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</si>
  <si>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</si>
  <si>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</si>
  <si>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</si>
  <si>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</si>
  <si>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</si>
  <si>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</si>
  <si>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</si>
  <si>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</si>
  <si>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</si>
  <si>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</si>
  <si>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</si>
  <si>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</si>
  <si>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</si>
  <si>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</si>
  <si>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</si>
  <si>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</si>
  <si>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</si>
  <si>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</si>
  <si>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</si>
  <si>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</si>
  <si>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</si>
  <si>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</si>
  <si>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</si>
  <si>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121</t>
  </si>
  <si>
    <t>Silnice II/112</t>
  </si>
  <si>
    <t>STA</t>
  </si>
  <si>
    <t>1</t>
  </si>
  <si>
    <t>{759687a0-a8a0-48ce-a103-5d0327cf963c}</t>
  </si>
  <si>
    <t>2</t>
  </si>
  <si>
    <t>SO 182</t>
  </si>
  <si>
    <t>Přechodné dopravní zančení (SO 121)</t>
  </si>
  <si>
    <t>{57c3f8c7-c203-46be-ba23-2bd4356af8ee}</t>
  </si>
  <si>
    <t>SO 190</t>
  </si>
  <si>
    <t>Dopravně inženýrská opatření (SO 201, SO 202, SO 203)</t>
  </si>
  <si>
    <t>{639d1f75-bb3e-49aa-b117-28768091fb7c}</t>
  </si>
  <si>
    <t>SO 193</t>
  </si>
  <si>
    <t xml:space="preserve">Stálé dopravní značení </t>
  </si>
  <si>
    <t>{4cb1d81c-2490-4a2c-865b-4f51895924a5}</t>
  </si>
  <si>
    <t>SO 201</t>
  </si>
  <si>
    <t xml:space="preserve"> Most ev.č. 112-007 přes suchou strouhu u osady Dobříčkov</t>
  </si>
  <si>
    <t>{4a2eaad3-8cf0-4d62-a722-ef8a82b536d6}</t>
  </si>
  <si>
    <t>SO 202</t>
  </si>
  <si>
    <t>Most ev. č. 112-009 přes strouhu u obce Jemniště</t>
  </si>
  <si>
    <t>{2667ab9b-e01f-4425-b8a5-1a2716b0d22c}</t>
  </si>
  <si>
    <t>SO 203</t>
  </si>
  <si>
    <t>Most ev. č. 112-010 přes Jemnišťský potok</t>
  </si>
  <si>
    <t>{334594fd-55e4-4f8f-a505-a0444a066df4}</t>
  </si>
  <si>
    <t>VRN</t>
  </si>
  <si>
    <t>Vedlejší rozpočtové náklady</t>
  </si>
  <si>
    <t>VON</t>
  </si>
  <si>
    <t>{68d4bdbb-d913-4168-907f-3357906e8f9e}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</si>
  <si>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</si>
  <si>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</si>
  <si>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</si>
  <si>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</si>
  <si>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</si>
  <si>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</si>
  <si>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</si>
  <si>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121 - Silnice II/112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</si>
  <si>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</si>
  <si>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</si>
  <si>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</si>
  <si>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</si>
  <si>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</si>
  <si>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</si>
  <si>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</si>
  <si>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</si>
  <si>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</si>
  <si>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</si>
  <si>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</si>
  <si>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</si>
  <si>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</si>
  <si>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</si>
  <si>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</si>
  <si>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</si>
  <si>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</si>
  <si>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</si>
  <si>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</si>
  <si>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</si>
  <si>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</si>
  <si>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</si>
  <si>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</si>
  <si>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</si>
  <si>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</si>
  <si>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</si>
  <si>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</si>
  <si>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</si>
  <si>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</si>
  <si>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</si>
  <si>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</si>
  <si>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</si>
  <si>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</si>
  <si>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</si>
  <si>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</si>
  <si>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</si>
  <si>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</si>
  <si>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</si>
  <si>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</si>
  <si>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-424936088</t>
  </si>
  <si>
    <t>PP</t>
  </si>
  <si>
    <t>Odstranění křovin a stromů s odstraněním kořenů průměru kmene do 100 mm do sklonu terénu 1 : 5, při celkové ploše do 1 000 m2</t>
  </si>
  <si>
    <t>VV</t>
  </si>
  <si>
    <t>"odborný odhad" 500</t>
  </si>
  <si>
    <t>111201401</t>
  </si>
  <si>
    <t>Spálení křovin a stromů průměru kmene do 100 mm</t>
  </si>
  <si>
    <t>-1242551524</t>
  </si>
  <si>
    <t>Spálení odstraněných křovin a stromů na hromadách průměru kmene do 100 mm pro jakoukoliv plochu</t>
  </si>
  <si>
    <t>3</t>
  </si>
  <si>
    <t>113107222</t>
  </si>
  <si>
    <t>Odstranění podkladu z kameniva drceného tl 200 mm strojně pl přes 200 m2</t>
  </si>
  <si>
    <t>-609827059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</si>
  <si>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</si>
  <si>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"odstranění stávající konstrukce (tl. průměrně 200mm), prováděno po odfrézování" 19500+2720*0,5</t>
  </si>
  <si>
    <t>113154234</t>
  </si>
  <si>
    <t>Frézování živičného krytu tl 100 mm pruh š 2 m pl do 1000 m2 bez překážek v trase</t>
  </si>
  <si>
    <t>-96431925</t>
  </si>
  <si>
    <t>Frézování živičného podkladu nebo krytu s naložením na dopravní prostředek plochy přes 500 do 1 000 m2 bez překážek v trase pruhu šířky přes 1 m do 2 m, tloušťky vrstvy 100 mm</t>
  </si>
  <si>
    <t>P</t>
  </si>
  <si>
    <t>Poznámka k položce:
neuvažována hmotnost sutě, následné využití</t>
  </si>
  <si>
    <t>"frézování manipulační plochy  (tl. 100mm) - nastavení R 0/32 (následně použito pro podkladní vrstvy a sjezdy)" 350</t>
  </si>
  <si>
    <t>5</t>
  </si>
  <si>
    <t>113154436</t>
  </si>
  <si>
    <t>Frézování živičného krytu tl 300 mm pruh š 2 m pl přes 10000 m2 bez překážek v trase</t>
  </si>
  <si>
    <t>-26577543</t>
  </si>
  <si>
    <t>Frézování živičného podkladu nebo krytu s naložením na dopravní prostředek plochy přes 10 000 m2 bez překážek v trase pruhu šířky do 2 m, tloušťky vrstvy 300 mm</t>
  </si>
  <si>
    <t>"frézování vozovky v celém rozsahu stavby (tl. průměrně 230mm) - nastavení R 0/32 (následně použito pro podkladní vrstvy a sjezdy) " 19500</t>
  </si>
  <si>
    <t>6</t>
  </si>
  <si>
    <t>358215114</t>
  </si>
  <si>
    <t>Bourání šachty, stoky kompletní nebo otvorů ze zdiva kamenného plochy do 4 m2</t>
  </si>
  <si>
    <t>m3</t>
  </si>
  <si>
    <t>1142437686</t>
  </si>
  <si>
    <t>Bourání šachty, stoky kompletní nebo vybourání otvorů průřezové plochy do 4 m2 ve stokách ze zdiva kamenného</t>
  </si>
  <si>
    <t>"odstranění propustku (velikosti cca 1,5m x 1,5m - kámen) s kamennými čely - trvalá skládka" (10,0+15,0)*2,25+4*1,5</t>
  </si>
  <si>
    <t>7</t>
  </si>
  <si>
    <t>121101101</t>
  </si>
  <si>
    <t>Sejmutí ornice s přemístěním na vzdálenost do 50 m</t>
  </si>
  <si>
    <t>2082968715</t>
  </si>
  <si>
    <t>Sejmutí ornice nebo lesní půdy s vodorovným přemístěním na hromady v místě upotřebení nebo na dočasné či trvalé skládky se složením, na vzdálenost do 50 m</t>
  </si>
  <si>
    <t>"v tl. 0,1m, drn, degradovaná ornice - trvalá skládka" (44705-2585-19500-350)*0,1</t>
  </si>
  <si>
    <t>8</t>
  </si>
  <si>
    <t>122101101</t>
  </si>
  <si>
    <t>Odkopávky a prokopávky nezapažené v hornině tř. 1 a 2 objem do 100 m3</t>
  </si>
  <si>
    <t>-1666432323</t>
  </si>
  <si>
    <t>Odkopávky a prokopávky nezapažené s přehozením výkopku na vzdálenost do 3 m nebo s naložením na dopravní prostředek v horninách tř. 1 a 2 do 100 m3</t>
  </si>
  <si>
    <t>"úprava doplňkové zeleně v šířce cca 2,0m a tl. cca 0,25m - trvalá skládka" 400*0,25</t>
  </si>
  <si>
    <t>9</t>
  </si>
  <si>
    <t>122202202</t>
  </si>
  <si>
    <t>Odkopávky a prokopávky nezapažené pro silnice objemu do 1000 m3 v hornině tř. 3</t>
  </si>
  <si>
    <t>311309840</t>
  </si>
  <si>
    <t>Odkopávky a prokopávky nezapažené pro silnice s přemístěním výkopku v příčných profilech na vzdálenost do 15 m nebo s naložením na dopravní prostředek v hornině tř. 3 přes 100 do 1 000 m3</t>
  </si>
  <si>
    <t>"stržení krajnice v šířce cca 0,5m prům. tl. 230mm (na úroveň frézy), včetně odstranění nánosu - trvalá skládka" 5170*0,5*0,23</t>
  </si>
  <si>
    <t>"predikce 50% tř. 3"</t>
  </si>
  <si>
    <t>"výkopy po odstranění stávající konstrukce vozovky na úroveň navrhované pláně, prům. tl. 70mm - trvalá skládka" (20860+2720)*0,07*0,5</t>
  </si>
  <si>
    <t>"odstranění případné konstrukce sjezdu a zeminy potřebné pro obnovu či zřízení propustku v hloubce max. 1,0m - trvalá skládka" 460*1,0*0,5</t>
  </si>
  <si>
    <t>10</t>
  </si>
  <si>
    <t>122202209</t>
  </si>
  <si>
    <t>Příplatek k odkopávkám a prokopávkám pro silnice v hornině tř. 3 za lepivost</t>
  </si>
  <si>
    <t>1037022646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</si>
  <si>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</si>
  <si>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"lepivost 50%"</t>
  </si>
  <si>
    <t>"stržení krajnice v šířce cca 0,5m prům. tl. 230mm (na úroveň frézy), včetně odstranění nánosu" 5170*0,5*0,23</t>
  </si>
  <si>
    <t>"výkopy po odstranění stávající konstrukce vozovky na úroveň navrhované pláně, prům. tl. 70mm" (20860+2720)*0,07*0,5</t>
  </si>
  <si>
    <t>"odstranění případné konstrukce sjezdu a zeminy potřebné pro obnovu či zřízení propustku v hloubce max. 1,0m" 460*1,0*0,5</t>
  </si>
  <si>
    <t>1649,85*0,5 'Přepočtené koeficientem množství</t>
  </si>
  <si>
    <t>11</t>
  </si>
  <si>
    <t>122302202</t>
  </si>
  <si>
    <t>Odkopávky a prokopávky nezapažené pro silnice objemu do 1000 m3 v hornině tř. 4</t>
  </si>
  <si>
    <t>2024250213</t>
  </si>
  <si>
    <t>Odkopávky a prokopávky nezapažené pro silnice s přemístěním výkopku v příčných profilech na vzdálenost do 15 m nebo s naložením na dopravní prostředek v hornině tř. 4 přes 100 do 1 000 m3</t>
  </si>
  <si>
    <t>"predikce 50% tř. 4"</t>
  </si>
  <si>
    <t>12</t>
  </si>
  <si>
    <t>122302209</t>
  </si>
  <si>
    <t>Příplatek k odkopávkám a prokopávkám pro silnice v hornině tř. 4 za lepivost</t>
  </si>
  <si>
    <t>1115183848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</si>
  <si>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</si>
  <si>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1055,3*0,5 'Přepočtené koeficientem množství</t>
  </si>
  <si>
    <t>13</t>
  </si>
  <si>
    <t>132201201</t>
  </si>
  <si>
    <t>Hloubení rýh š do 2000 mm v hornině tř. 3 objemu do 100 m3</t>
  </si>
  <si>
    <t>965835988</t>
  </si>
  <si>
    <t>Hloubení zapažených i nezapažených rýh šířky přes 600 do 2 000 mm s urovnáním dna do předepsaného profilu a spádu v hornině tř. 3 do 100 m3</t>
  </si>
  <si>
    <t>"rýha pro osazení propustků DN 400 vč. rýhy pro ukončující práh - trvalá skládka" (4*8,0+2*9,0+1*10,0+1*14,0)*1,0*0,8</t>
  </si>
  <si>
    <t>"rýha pro osazení propustků DN 800 vč. rýhy pro ukončující práh - trvalá skládka" (10+15)*1,0*1,2</t>
  </si>
  <si>
    <t>14</t>
  </si>
  <si>
    <t>132201202</t>
  </si>
  <si>
    <t>Hloubení rýh š do 2000 mm v hornině tř. 3 objemu do 1000 m3</t>
  </si>
  <si>
    <t>-210939196</t>
  </si>
  <si>
    <t>Hloubení zapažených i nezapažených rýh šířky přes 600 do 2 000 mm s urovnáním dna do předepsaného profilu a spádu v hornině tř. 3 přes 100 do 1 000 m3</t>
  </si>
  <si>
    <t>"výkop pro zpevnění svahu georohoží, sklon 1:1,25-1:1,5 do h=3,0m - trvalá skládka" 70*3,6*0,5</t>
  </si>
  <si>
    <t>"výkop pro zpevnění svahu georohoží, sklon 1:1,5-1:1 do h=3,0m - trvalá skládka" 306,4*3,6*0,5</t>
  </si>
  <si>
    <t>132201209</t>
  </si>
  <si>
    <t>Příplatek za lepivost k hloubení rýh š do 2000 mm v hornině tř. 3</t>
  </si>
  <si>
    <t>-1283015481</t>
  </si>
  <si>
    <t>Hloubení zapažených i nezapažených rýh šířky přes 600 do 2 000 mm s urovnáním dna do předepsaného profilu a spádu v hornině tř. 3 Příplatek k cenám za lepivost horniny tř. 3</t>
  </si>
  <si>
    <t>"rýha pro osazení propustků DN 400 vč. rýhy pro ukončující práh" (4*8,0+2*9,0+1*10,0+1*14,0)*1,0*0,8</t>
  </si>
  <si>
    <t>"rýha pro osazení propustků DN 800 vč. rýhy pro ukončující práh" (10+15)*1,0*1,2</t>
  </si>
  <si>
    <t>"výkop pro zpevnění svahu georohoží, sklon 1:1,25-1:1,5 do h=3,0m" 70*3,6*0,5</t>
  </si>
  <si>
    <t>"výkop pro zpevnění svahu georohoží, sklon 1:1,5-1:1 do h=3,0m" 306,4*3,6*0,5</t>
  </si>
  <si>
    <t>766,72*0,5 'Přepočtené koeficientem množství</t>
  </si>
  <si>
    <t>16</t>
  </si>
  <si>
    <t>132301202</t>
  </si>
  <si>
    <t>Hloubení rýh š do 2000 mm v hornině tř. 4 objemu do 1000 m3</t>
  </si>
  <si>
    <t>100967964</t>
  </si>
  <si>
    <t>Hloubení zapažených i nezapažených rýh šířky přes 600 do 2 000 mm s urovnáním dna do předepsaného profilu a spádu v hornině tř. 4 přes 100 do 1 000 m3</t>
  </si>
  <si>
    <t>17</t>
  </si>
  <si>
    <t>132301209</t>
  </si>
  <si>
    <t>Příplatek za lepivost k hloubení rýh š do 2000 mm v hornině tř. 4</t>
  </si>
  <si>
    <t>1127233509</t>
  </si>
  <si>
    <t>Hloubení zapažených i nezapažených rýh šířky přes 600 do 2 000 mm s urovnáním dna do předepsaného profilu a spádu v hornině tř. 4 Příplatek k cenám za lepivost horniny tř. 4</t>
  </si>
  <si>
    <t>677,52*0,5 'Přepočtené koeficientem množství</t>
  </si>
  <si>
    <t>18</t>
  </si>
  <si>
    <t>155131312</t>
  </si>
  <si>
    <t>Zřízení protierozního zpevnění svahů geomříží, georohoží sklonu do 1:1 včetně kotvení</t>
  </si>
  <si>
    <t>-1747866046</t>
  </si>
  <si>
    <t>Zřízení protierozního zpevnění svahů geomříží nebo georohoží včetně plošného kotvení ocelovými skobami, ve sklonu přes 1:2 do 1:1</t>
  </si>
  <si>
    <t>"zpevněný svahu georohoží, včetně kotvení, sklon 1:2-1:1,5" 175*2+70*3</t>
  </si>
  <si>
    <t>"zpevněný svahu georohoží, včetně kotvení, sklon 1:1,25-1:1,5 do h=3,0m" 70*4,2</t>
  </si>
  <si>
    <t>"zpevněný svahu georohoží, včetně kotvení, sklon 1:1,5-1:1 do h=3,0m" 306,4*4,2</t>
  </si>
  <si>
    <t>19</t>
  </si>
  <si>
    <t>M</t>
  </si>
  <si>
    <t>69321121</t>
  </si>
  <si>
    <t>georohož protierozní</t>
  </si>
  <si>
    <t>2073732261</t>
  </si>
  <si>
    <t>Poznámka k položce:
min. 400g/m2</t>
  </si>
  <si>
    <t>2140,88*1,15 'Přepočtené koeficientem množství</t>
  </si>
  <si>
    <t>20</t>
  </si>
  <si>
    <t>161101101</t>
  </si>
  <si>
    <t>Svislé přemístění výkopku z horniny tř. 1 až 4 hl výkopu do 2,5 m</t>
  </si>
  <si>
    <t>101935347</t>
  </si>
  <si>
    <t>Svislé přemístění výkopku bez naložení do dopravní nádoby avšak s vyprázdněním dopravní nádoby na hromadu nebo do dopravního prostředku z horniny tř. 1 až 4, při hloubce výkopu přes 1 do 2,5 m</t>
  </si>
  <si>
    <t>"výkop po provedení odstranění souvrství, h do 2,5m"</t>
  </si>
  <si>
    <t>"výkop pro zpevnění svahu georohoží, sklon 1:1,25-1:1,5 do h=3,0m" 70*3,6</t>
  </si>
  <si>
    <t>"výkop pro zpevnění svahu georohoží, sklon 1:1,5-1:1 do h=3,0m" 306,4*3,6</t>
  </si>
  <si>
    <t>162701105-1</t>
  </si>
  <si>
    <t>Vodorovné přemístění výkopku/sypaniny z horniny tř. 1 až 4 na skládku dle dodavatele stavby včetně uložení</t>
  </si>
  <si>
    <t>916490934</t>
  </si>
  <si>
    <t>"drn, degradovaná ornice" 2227</t>
  </si>
  <si>
    <t>"odkopávky a rýhy v tř. 2" 100</t>
  </si>
  <si>
    <t>"odkopávky a rýhy v tř. 3" 1649,85+89,2+677,52</t>
  </si>
  <si>
    <t>"odkopávky a rýhy v tř. 4" 1055,3+677,52</t>
  </si>
  <si>
    <t>22</t>
  </si>
  <si>
    <t>171101111</t>
  </si>
  <si>
    <t>Uložení sypaniny z hornin nesoudržných sypkých s vlhkostí l(d) 0,9 v aktivní zóně</t>
  </si>
  <si>
    <t>-371205464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</si>
  <si>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</si>
  <si>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"násypy vhodnou zeminou po odstranění stávající konstrukce vozovky na úroveň navrhované pláně, včetně hutnění po vrstvách, osazení a dodávka" 700</t>
  </si>
  <si>
    <t>23</t>
  </si>
  <si>
    <t>171101112</t>
  </si>
  <si>
    <t>Uložení sypaniny z hornin nesoudržných sypkých s vlhkostí l(d) pod 0,9 mimo aktivní zónu</t>
  </si>
  <si>
    <t>876192137</t>
  </si>
  <si>
    <t>Uložení sypaniny do násypů s rozprostřením sypaniny ve vrstvách a s hrubým urovnáním zhutněných s uzavřením povrchu násypu z hornin nesoudržných sypkých s relativní ulehlostí I(d) pod 0,9 nebo mimo aktivní zónu</t>
  </si>
  <si>
    <t>"násypy vhodnou zeminou, hutnění po vrstvách pro zpevnění svahu georohoží, sklon 1:1,25-1:1,5 do h=3,0m" 70*3,8</t>
  </si>
  <si>
    <t>"násypy vhodnou zeminou, hutnění po vrstvách pro zpevnění svahu georohoží, sklon 1:1,5-1:1 do h=3,0m" 306,4*4,0</t>
  </si>
  <si>
    <t>24</t>
  </si>
  <si>
    <t>103641000-1</t>
  </si>
  <si>
    <t>zemina pro terénní úpravy - tříděná</t>
  </si>
  <si>
    <t>t</t>
  </si>
  <si>
    <t>-1761180100</t>
  </si>
  <si>
    <t>2191,6*1,8 'Přepočtené koeficientem množství</t>
  </si>
  <si>
    <t>25</t>
  </si>
  <si>
    <t>171101121</t>
  </si>
  <si>
    <t>Uložení sypaniny z hornin nesoudržných kamenitých do násypů zhutněných</t>
  </si>
  <si>
    <t>-603100248</t>
  </si>
  <si>
    <t>Uložení sypaniny do násypů s rozprostřením sypaniny ve vrstvách a s hrubým urovnáním zhutněných s uzavřením povrchu násypu z hornin nesoudržných kamenitých</t>
  </si>
  <si>
    <t>"hutněný štěrkový polštář pod zpevnění svahu georohoží, sklon 1:1,25-1:1,5 do h=3,0m" 70*0,55</t>
  </si>
  <si>
    <t>"hutněný štěrkový polštář pod zpevnění svahu georohoží, sklon 1:1,5-1:1 do h=3,0m" 306,4*0,55</t>
  </si>
  <si>
    <t>26</t>
  </si>
  <si>
    <t>58344199</t>
  </si>
  <si>
    <t>štěrkodrť frakce 0-63</t>
  </si>
  <si>
    <t>841153442</t>
  </si>
  <si>
    <t>207,02*2,1 'Přepočtené koeficientem množství</t>
  </si>
  <si>
    <t>27</t>
  </si>
  <si>
    <t>171201201</t>
  </si>
  <si>
    <t>Uložení sypaniny na skládky</t>
  </si>
  <si>
    <t>559472075</t>
  </si>
  <si>
    <t>28</t>
  </si>
  <si>
    <t>171201211</t>
  </si>
  <si>
    <t>Poplatek za uložení stavebního odpadu - zeminy a kameniva na skládce</t>
  </si>
  <si>
    <t>1471007919</t>
  </si>
  <si>
    <t>Poplatek za uložení stavebního odpadu na skládce (skládkovné) zeminy a kameniva zatříděného do Katalogu odpadů pod kódem 170 504</t>
  </si>
  <si>
    <t>6476,39*1,8 'Přepočtené koeficientem množství</t>
  </si>
  <si>
    <t>29</t>
  </si>
  <si>
    <t>174101101</t>
  </si>
  <si>
    <t>Zásyp jam, šachet rýh nebo kolem objektů sypaninou se zhutněním</t>
  </si>
  <si>
    <t>-219355285</t>
  </si>
  <si>
    <t>Zásyp sypaninou z jakékoliv horniny s uložením výkopku ve vrstvách se zhutněním jam, šachet, rýh nebo kolem objektů v těchto vykopávkách</t>
  </si>
  <si>
    <t>"zásyp nad propustky DN 400" (4*8,0+2*9,0+1*10,0+1*14,0)*0,5*0,8</t>
  </si>
  <si>
    <t>"zásyp nad propustky DN 800" (10+15)*0,6*1,2</t>
  </si>
  <si>
    <t>30</t>
  </si>
  <si>
    <t>-191544608</t>
  </si>
  <si>
    <t>47,6*1,8 'Přepočtené koeficientem množství</t>
  </si>
  <si>
    <t>31</t>
  </si>
  <si>
    <t>181951101</t>
  </si>
  <si>
    <t>Úprava pláně v hornině tř. 1 až 4 bez zhutnění</t>
  </si>
  <si>
    <t>378803901</t>
  </si>
  <si>
    <t>Úprava pláně vyrovnáním výškových rozdílů v hornině tř. 1 až 4 bez zhutnění</t>
  </si>
  <si>
    <t>"úprava doplňkové zeleně v šířce cca 2,0m a tl. cca 0,25m - vyrovnání terénu" 400</t>
  </si>
  <si>
    <t>32</t>
  </si>
  <si>
    <t>181951102</t>
  </si>
  <si>
    <t>Úprava pláně v hornině tř. 1 až 4 se zhutněním</t>
  </si>
  <si>
    <t>1356021964</t>
  </si>
  <si>
    <t>Úprava pláně vyrovnáním výškových rozdílů v hornině tř. 1 až 4 se zhutněním</t>
  </si>
  <si>
    <t xml:space="preserve">"zhutnění pláně Edef,2 = 45MPa" </t>
  </si>
  <si>
    <t>"vozovka" 19500*1,55</t>
  </si>
  <si>
    <t>"konstrukce sjezdů a stávající nezpevněné konstrukce" 240*1,18</t>
  </si>
  <si>
    <t>33</t>
  </si>
  <si>
    <t>182301131</t>
  </si>
  <si>
    <t>Rozprostření ornice pl přes 500 m2 ve svahu přes 1:5 tl vrstvy do 100 mm</t>
  </si>
  <si>
    <t>90048000</t>
  </si>
  <si>
    <t>Rozprostření a urovnání ornice ve svahu sklonu přes 1:5 při souvislé ploše přes 500 m2, tl. vrstvy do 100 mm</t>
  </si>
  <si>
    <t>"ohumusování ze zeminý schopné zúrodnění tl. 0,10m a osetí travním semenem" 44705-3950-19500-350-190-15*8</t>
  </si>
  <si>
    <t>34</t>
  </si>
  <si>
    <t>103641010-1</t>
  </si>
  <si>
    <t>zemina pro terénní úpravy -  ornice</t>
  </si>
  <si>
    <t>1215596821</t>
  </si>
  <si>
    <t>"ohumusování ze zeminý schopné zúrodnění tl. 0,10m a osetí travním semenem" (44705-3950-19500-350-190-15*8)*0,1</t>
  </si>
  <si>
    <t>2059,5*1,8 'Přepočtené koeficientem množství</t>
  </si>
  <si>
    <t>35</t>
  </si>
  <si>
    <t>183405211-1</t>
  </si>
  <si>
    <t>Výsev trávníku hydroosevem na ornici včetně obdělání půdy, hnojení půdy hnojivem a dodávkou hnojiva, včetně ošetření trávníku, klíčící trávník je nutné v suchém období kropit a po dosažení výšky 10 – 15 cm 1x posekat</t>
  </si>
  <si>
    <t>1773585892</t>
  </si>
  <si>
    <t>"ohumusování tl. 0,10m a osetí travním semenem" 44705-3950-19500-350-190-15*8</t>
  </si>
  <si>
    <t>36</t>
  </si>
  <si>
    <t>00572474</t>
  </si>
  <si>
    <t>osivo směs travní krajinná-svahová</t>
  </si>
  <si>
    <t>kg</t>
  </si>
  <si>
    <t>2023259573</t>
  </si>
  <si>
    <t>20910*0,025 'Přepočtené koeficientem množství</t>
  </si>
  <si>
    <t>Zakládání</t>
  </si>
  <si>
    <t>37</t>
  </si>
  <si>
    <t>213111121</t>
  </si>
  <si>
    <t>Stabilizace základové spáry zřízením vrstvy z geomříže tuhé</t>
  </si>
  <si>
    <t>1917750939</t>
  </si>
  <si>
    <t>"sanace stupňů svahu geomříží, sklon svahu 1:1,25-1:1,5 do h=3,0m" 70*9</t>
  </si>
  <si>
    <t>"sanace stupňů svahu geomříží, sklon svahu 1:1,5-1:1 do h=3,0m" 306,4*16</t>
  </si>
  <si>
    <t>38</t>
  </si>
  <si>
    <t>69321014</t>
  </si>
  <si>
    <t>geomříž dvouosá tuhá PP s tahovou pevností 40kN/m</t>
  </si>
  <si>
    <t>-1519109373</t>
  </si>
  <si>
    <t>5532,4*1,15 'Přepočtené koeficientem množství</t>
  </si>
  <si>
    <t>Vodorovné konstrukce</t>
  </si>
  <si>
    <t>39</t>
  </si>
  <si>
    <t>452312161</t>
  </si>
  <si>
    <t>Sedlové lože z betonu prostého tř. C 25/30 otevřený výkop</t>
  </si>
  <si>
    <t>-1918407329</t>
  </si>
  <si>
    <t>Podkladní a zajišťovací konstrukce z betonu prostého v otevřeném výkopu sedlové lože pod potrubí z betonu tř. C 25/30</t>
  </si>
  <si>
    <t>"osazení propustku DN 400 - betonové lože potrubí C25/30 n XF3 tl. 100mm" 74*0,1*0,6</t>
  </si>
  <si>
    <t>"osazení propustku DN 400 - ukončující práh C25/30 n XF3" (4+2+1+1)*2*0,8*0,3*0,4</t>
  </si>
  <si>
    <t>"osazení propustku DN 800 - betonové lože potrubí C25/30 n XF3 tl. 100mm" 25*0,1*1,0</t>
  </si>
  <si>
    <t>"osazení propustku DN 800 - ukončující práh C25/30 n XF3" 2*2*1,2*0,3*0,4</t>
  </si>
  <si>
    <t>Komunikace pozemní</t>
  </si>
  <si>
    <t>40</t>
  </si>
  <si>
    <t>561041131</t>
  </si>
  <si>
    <t>Zřízení podkladu ze zeminy upravené vápnem, cementem, směsnými pojivy tl 300 mm plochy přes 5000 m2</t>
  </si>
  <si>
    <t>1804305654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</si>
  <si>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</si>
  <si>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"sanační opatření (cca 70% celkové plochy) - zlepšení zeminy aktivní zóny, v tloušťce 0,3m půdní frézou 2% hydraulického pojiva" 19500*0,7</t>
  </si>
  <si>
    <t>41</t>
  </si>
  <si>
    <t>58530170</t>
  </si>
  <si>
    <t>vápno nehašené CL 90-Q pro úpravu zemin standardní</t>
  </si>
  <si>
    <t>1518657234</t>
  </si>
  <si>
    <t>"sanační opatření (cca 70% celkové plochy) - zlepšení zeminy aktivní zóny, v tloušťce 0,3m půdní frézou 2% hydraulického pojiva" 19500*0,7*1,1*0,02</t>
  </si>
  <si>
    <t>42</t>
  </si>
  <si>
    <t>564851111</t>
  </si>
  <si>
    <t>Podklad ze štěrkodrtě ŠD tl 150 mm</t>
  </si>
  <si>
    <t>-1904960730</t>
  </si>
  <si>
    <t>Podklad ze štěrkodrti ŠD s rozprostřením a zhutněním, po zhutnění tl. 150 mm</t>
  </si>
  <si>
    <t>"vozovka - ŠDA tl. 150mm + rozšíření 13%" 19500*1,13</t>
  </si>
  <si>
    <t>43</t>
  </si>
  <si>
    <t>564871111</t>
  </si>
  <si>
    <t>Podklad ze štěrkodrtě ŠD tl 250 mm</t>
  </si>
  <si>
    <t>19929964</t>
  </si>
  <si>
    <t>Podklad ze štěrkodrti ŠD s rozprostřením a zhutněním, po zhutnění tl. 250 mm</t>
  </si>
  <si>
    <t>"nové konstrukce sjezdů a úprava stávajících nezpevněných konstrukcí - ŠDA tl. 250mm + rozčíření 18%" (190+50)*1,18</t>
  </si>
  <si>
    <t>44</t>
  </si>
  <si>
    <t>564931412-1</t>
  </si>
  <si>
    <t>Podklad z asfaltového recyklátu tl 100 mm z výzisku s provedením stabilizace</t>
  </si>
  <si>
    <t>-319588706</t>
  </si>
  <si>
    <t>Podklad nebo podsyp z asfaltového recyklátu z výzisku s provedením stabilizace C3/4 s rozprostřením a zhutněním, po zhutnění tl. 100 mm</t>
  </si>
  <si>
    <t>Poznámka k položce:
Materiál z vyzískaného materiálu - položka zahrnuje odvoz vyfrézované směsi do betonárny, recyklačního střediska nebo na příp. mezideponii (dle technologie zvolené zhotovitelem) provedení stabilizace C3/4, naložení a dovoz upraveného recyklátu zpět a provedení kompletní konstrukce podkladní vrstvy.</t>
  </si>
  <si>
    <t>"vozovka - recyklát R 0/32 C3/4 tl. 2x min. 100mm + rozšíření (vrchní vrstva i pro nárust spádu) 28+55%" 19500*1,28+19500*1,55</t>
  </si>
  <si>
    <t>"nové konstrukce sjezdů a úprava stávajících nezpevněných konstrukcí z R mat - recyklát R 0/32 C3/4 tl. 100mm" 190+50</t>
  </si>
  <si>
    <t>"odpočet - nakupovaný materiál" ((19500*0,23+350*0,1)-(55185+240)*0,1)/0,1</t>
  </si>
  <si>
    <t>45</t>
  </si>
  <si>
    <t>564931412-2</t>
  </si>
  <si>
    <t>Podklad z asfaltového recyklátu tl 100 mm z nakupovaného materiálu s provedením stabilizace</t>
  </si>
  <si>
    <t>-1159371886</t>
  </si>
  <si>
    <t>Podklad nebo podsyp z asfaltového recyklátu z nakupovaného materiálu s provedením stabilizace C3/4 s rozprostřením a zhutněním, po zhutnění tl. 100 mm</t>
  </si>
  <si>
    <t>Poznámka k položce:
Nakupovaný materiál - položka zahrnuje odvoz frézované směsi do betonárny, recyklačního střediska nebo na příp. mezideponii (dle technologie zvolené zhotovitelem) provedení stabilizace C3/4, naložení a dovoz upraveného recyklátu na stavbu a provedení kompletní konstrukce podkladní vrstvy.</t>
  </si>
  <si>
    <t>"výpočet dle položky 564931412-1"</t>
  </si>
  <si>
    <t>"nakupovaný materiál" 10225</t>
  </si>
  <si>
    <t>46</t>
  </si>
  <si>
    <t>58981147</t>
  </si>
  <si>
    <t>recyklát asfaltový frakce 0/32</t>
  </si>
  <si>
    <t>797461891</t>
  </si>
  <si>
    <t>"nakupovaný materiál" 10225*0,1</t>
  </si>
  <si>
    <t>1022,5*1,8 'Přepočtené koeficientem množství</t>
  </si>
  <si>
    <t>47</t>
  </si>
  <si>
    <t>565135121</t>
  </si>
  <si>
    <t>Asfaltový beton vrstva podkladní ACP 16 (obalované kamenivo OKS) tl 50 mm š přes 3 m</t>
  </si>
  <si>
    <t>-44246002</t>
  </si>
  <si>
    <t>Asfaltový beton vrstva podkladní ACP 16 (obalované kamenivo střednězrnné - OKS) s rozprostřením a zhutněním v pruhu šířky přes 3 m, po zhutnění tl. 50 mm</t>
  </si>
  <si>
    <t>"vozovka - podkladní vrstva ACP 16+ tl. 50mm + rozšíření 5%, se zametením, očištěním podkladu" 19500*1,05</t>
  </si>
  <si>
    <t>48</t>
  </si>
  <si>
    <t>569903311</t>
  </si>
  <si>
    <t>Zřízení zemních krajnic se zhutněním</t>
  </si>
  <si>
    <t>1588784987</t>
  </si>
  <si>
    <t>Zřízení zemních krajnic z hornin jakékoliv třídy se zhutněním</t>
  </si>
  <si>
    <t>"dosypávka krajnice vhodným materiálem, včetně zhutnění" (5270-211)*0,15+211*0,2</t>
  </si>
  <si>
    <t>49</t>
  </si>
  <si>
    <t>-447376087</t>
  </si>
  <si>
    <t>801,05*1,8 'Přepočtené koeficientem množství</t>
  </si>
  <si>
    <t>50</t>
  </si>
  <si>
    <t>569903321</t>
  </si>
  <si>
    <t>Zřízení zemních krajnic bez zhutnění</t>
  </si>
  <si>
    <t>350342790</t>
  </si>
  <si>
    <t>Zřízení zemních krajnic z hornin jakékoliv třídy bez zhutnění</t>
  </si>
  <si>
    <t>"nezpevněná krajnice stěrkodrtí ŠDB 0/32 tl. 100mm" 5270*0,75*0,1</t>
  </si>
  <si>
    <t>51</t>
  </si>
  <si>
    <t>58344171</t>
  </si>
  <si>
    <t>štěrkodrť frakce 0-32</t>
  </si>
  <si>
    <t>1619061807</t>
  </si>
  <si>
    <t>395,25*2,1 'Přepočtené koeficientem množství</t>
  </si>
  <si>
    <t>52</t>
  </si>
  <si>
    <t>573191111</t>
  </si>
  <si>
    <t>Postřik infiltrační kationaktivní emulzí PI-C v množství 1 kg/m2</t>
  </si>
  <si>
    <t>1075238477</t>
  </si>
  <si>
    <t>Postřik infiltrační kationaktivní emulzí PI-C v množství 1,00 kg/m2</t>
  </si>
  <si>
    <t>"PI-C 1,0kg/m2 - uváděno v množství zbytkového pojiva"</t>
  </si>
  <si>
    <t>"vozovka - podkladní vrstva ACP 16+ tl. 50mm + rozšíření 5%" 19500*1,05</t>
  </si>
  <si>
    <t>"manipulační plocha - ložní vrstva ACL 16+ tl. 60mm" 350</t>
  </si>
  <si>
    <t>53</t>
  </si>
  <si>
    <t>573211100-1</t>
  </si>
  <si>
    <t>Nalití hrany asfaltovou zálivkou na tl. do 40 mm</t>
  </si>
  <si>
    <t>m</t>
  </si>
  <si>
    <t>-598466724</t>
  </si>
  <si>
    <t>"ošetření spar asfaltovou zálivkou" 2720*3+115*3</t>
  </si>
  <si>
    <t>54</t>
  </si>
  <si>
    <t>573231106</t>
  </si>
  <si>
    <t>Postřik živičný spojovací ze silniční emulze PS-C v množství do 0,30 kg/m2</t>
  </si>
  <si>
    <t>-29389050</t>
  </si>
  <si>
    <t>Postřik spojovací PS-C bez posypu kamenivem ze silniční emulze, v množství do 0,30 kg/m2</t>
  </si>
  <si>
    <t>"PS-C 0,2kg/m2 - uváděno v množství zbytkového pojiva, se zametením, očištěním podkladu"</t>
  </si>
  <si>
    <t>"vozovka - obrusná vrstva ACO 11+ tl. 40mm" 19500</t>
  </si>
  <si>
    <t>"manipulační plocha - obrusná vrstva ACO 11+ tl. 40mm" 350</t>
  </si>
  <si>
    <t>"vozovka - ložní vrstva ACL 16+ tl. 60mm + rozšíření 2%" 19500*1,02</t>
  </si>
  <si>
    <t>55</t>
  </si>
  <si>
    <t>577134121</t>
  </si>
  <si>
    <t>Asfaltový beton vrstva obrusná ACO 11 (ABS) tř. I tl 40 mm š přes 3 m z nemodifikovaného asfaltu</t>
  </si>
  <si>
    <t>1460922835</t>
  </si>
  <si>
    <t>Asfaltový beton vrstva obrusná ACO 11 (ABS) s rozprostřením a se zhutněním z nemodifikovaného asfaltu v pruhu šířky přes 3 m tř. I, po zhutnění tl. 40 mm</t>
  </si>
  <si>
    <t>"vozovka - obrusná vrstva ACO 11+ tl. 40mm, se zametením, očištěním podkladu" 19500</t>
  </si>
  <si>
    <t>"manipulační plocha - obrusná vrstva ACO 11+ tl. 40mm, se zametením, očištěním podkladu" 350</t>
  </si>
  <si>
    <t>56</t>
  </si>
  <si>
    <t>577155122</t>
  </si>
  <si>
    <t>Asfaltový beton vrstva ložní ACL 16 (ABH) tl 60 mm š přes 3 m z nemodifikovaného asfaltu</t>
  </si>
  <si>
    <t>1932793783</t>
  </si>
  <si>
    <t>Asfaltový beton vrstva ložní ACL 16 (ABH) s rozprostřením a zhutněním z nemodifikovaného asfaltu v pruhu šířky přes 3 m, po zhutnění tl. 60 mm</t>
  </si>
  <si>
    <t>"vozovka - ložní vrstva ACL 16+ tl. 60mm + rozšíření 2%, se zametením, očištěním podkladu" 19500*1,02</t>
  </si>
  <si>
    <t>"manipulační plocha - ložní vrstva ACL 16+ tl. 60mm, se zametením, očištěním podkladu" 350</t>
  </si>
  <si>
    <t>Trubní vedení</t>
  </si>
  <si>
    <t>57</t>
  </si>
  <si>
    <t>895931111-1</t>
  </si>
  <si>
    <t>Vpusti kanalizačních horské z betonu prostého C25/30 velikosti 1800/1200/2800mm vč. přípravných prací (výkopů), podkladního betonu, betonu, bednění, rámu, mříže, napojení vpusti na propustek a zásypu vhodnou zeminou</t>
  </si>
  <si>
    <t>kus</t>
  </si>
  <si>
    <t>-1745499846</t>
  </si>
  <si>
    <t>"osazení horské vpusti monolitické 1,8x1,2x2,8m, včetně napojení na propustek, zásypu zeminou" 1</t>
  </si>
  <si>
    <t>Ostatní konstrukce a práce, bourání</t>
  </si>
  <si>
    <t>58</t>
  </si>
  <si>
    <t>919441211</t>
  </si>
  <si>
    <t>Čelo propustku z lomového kamene pro propustek z trub DN 300 až 500</t>
  </si>
  <si>
    <t>826499388</t>
  </si>
  <si>
    <t>Čelo propustku včetně římsy ze zdiva z lomového kamene, pro propustek z trub DN 300 až 500 mm</t>
  </si>
  <si>
    <t>"zřízení čel propustku DN 400 dl. 8, 9, 10 a 14m - šikmá čela z lomového kamene tl. 200 do betonového lože C20/25 tl. 100mm" (4+2+1+1)*2</t>
  </si>
  <si>
    <t>59</t>
  </si>
  <si>
    <t>919441221</t>
  </si>
  <si>
    <t>Čelo propustku z lomového kamene pro propustek z trub DN 600 až 800</t>
  </si>
  <si>
    <t>-1602261247</t>
  </si>
  <si>
    <t>Čelo propustku včetně římsy ze zdiva z lomového kamene, pro propustek z trub DN 600 až 800 mm</t>
  </si>
  <si>
    <t>"zřízení čel propustku DN 800 dl. 10 a 15m - šikmá čela z lomového kamene tl. 200 do betonového lože C20/25 tl. 100mm" 2*2</t>
  </si>
  <si>
    <t>60</t>
  </si>
  <si>
    <t>919521120</t>
  </si>
  <si>
    <t>Zřízení silničního propustku z trub betonových nebo ŽB DN 400</t>
  </si>
  <si>
    <t>-1846970169</t>
  </si>
  <si>
    <t>Zřízení silničního propustku z trub betonových nebo železobetonových DN 400 mm</t>
  </si>
  <si>
    <t>"osazení propustku DN 400 s šikmými čely dl. 8, 9, 10 a 14m" 4*8,0+2*9,0+1*10,0+1*14,0</t>
  </si>
  <si>
    <t>61</t>
  </si>
  <si>
    <t>59222010</t>
  </si>
  <si>
    <t>trouba železobetonová hrdlová přímá s integrovaným spojem 40X250 cm</t>
  </si>
  <si>
    <t>-1941631300</t>
  </si>
  <si>
    <t>74*1,015 'Přepočtené koeficientem množství</t>
  </si>
  <si>
    <t>62</t>
  </si>
  <si>
    <t>919521160</t>
  </si>
  <si>
    <t>Zřízení silničního propustku z trub betonových nebo ŽB DN 800</t>
  </si>
  <si>
    <t>-2055277753</t>
  </si>
  <si>
    <t>Zřízení silničního propustku z trub betonových nebo železobetonových DN 800 mm</t>
  </si>
  <si>
    <t>"osazení propustku DN 800 s šikmými čely dl. 10 a 15m" 10+15</t>
  </si>
  <si>
    <t>63</t>
  </si>
  <si>
    <t>59222002</t>
  </si>
  <si>
    <t>trouba hrdlová přímá železobetonová s integrovaným těsněním 80 x 250 x 11,5 cm</t>
  </si>
  <si>
    <t>-1527777808</t>
  </si>
  <si>
    <t>25*1,015 'Přepočtené koeficientem množství</t>
  </si>
  <si>
    <t>64</t>
  </si>
  <si>
    <t>919535556</t>
  </si>
  <si>
    <t>Obetonování trubního propustku betonem se zvýšenými nároky na prostředí tř. C 25/30</t>
  </si>
  <si>
    <t>-773885431</t>
  </si>
  <si>
    <t>Obetonování trubního propustku betonem prostým se zvýšenými nároky na prostředí tř. C 25/30</t>
  </si>
  <si>
    <t>"osazení propustku DN 400 - obetonování C25/30 n XF2 tl. 100mm" 74*0,1*1,1</t>
  </si>
  <si>
    <t>"osazení propustku DN 800 - obetonování C25/30 n XF2 tl. 100mm" 25*0,1*1,9</t>
  </si>
  <si>
    <t>65</t>
  </si>
  <si>
    <t>919735112</t>
  </si>
  <si>
    <t>Řezání stávajícího živičného krytu hl do 100 mm</t>
  </si>
  <si>
    <t>276999491</t>
  </si>
  <si>
    <t>Řezání stávajícího živičného krytu nebo podkladu hloubky přes 50 do 100 mm</t>
  </si>
  <si>
    <t>"zaříznutí živičného krytu stávající vozovky při frézování" 115*2</t>
  </si>
  <si>
    <t>"prořezy spár při pokládce po polovinách + napojení" 2720*3+115*3</t>
  </si>
  <si>
    <t>66</t>
  </si>
  <si>
    <t>938902112</t>
  </si>
  <si>
    <t>Čištění příkopů komunikací příkopovým rypadlem objem nánosu do 0,3 m3/m</t>
  </si>
  <si>
    <t>183024219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</si>
  <si>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</si>
  <si>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Poznámka k položce:
průměrná hodnota 0,3m3/m</t>
  </si>
  <si>
    <t>"pročištění příkopu příkopovým rypadlem - trvalá skládka" 5170</t>
  </si>
  <si>
    <t>67</t>
  </si>
  <si>
    <t>938902482</t>
  </si>
  <si>
    <t>Čištění propustků ručně D do 1000 mm při tl nánosu přes 75% DN</t>
  </si>
  <si>
    <t>-1351321857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</si>
  <si>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</si>
  <si>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 xml:space="preserve">"čištění propustků DN 800, resp. do DN 1000" </t>
  </si>
  <si>
    <t>"silniční" 1*23,0</t>
  </si>
  <si>
    <t>"drážní" 3*7,5</t>
  </si>
  <si>
    <t>68</t>
  </si>
  <si>
    <t>938902499</t>
  </si>
  <si>
    <t>Příplatek k čištění propustků delších než 8 m za každý další 1 m délky</t>
  </si>
  <si>
    <t>416168309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</si>
  <si>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</si>
  <si>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"silniční" 15</t>
  </si>
  <si>
    <t>69</t>
  </si>
  <si>
    <t>938909331</t>
  </si>
  <si>
    <t>Čištění vozovek metením ručně podkladu nebo krytu betonového nebo živičného</t>
  </si>
  <si>
    <t>-703355513</t>
  </si>
  <si>
    <t>Čištění vozovek metením bláta, prachu nebo hlinitého nánosu s odklizením na hromady na vzdálenost do 20 m nebo naložením na dopravní prostředek ručně povrchu podkladu nebo krytu betonového nebo živičného</t>
  </si>
  <si>
    <t>"manipulační plocha - po odfrézování plochy, před provedením infiltračního postřiku" 350</t>
  </si>
  <si>
    <t>997</t>
  </si>
  <si>
    <t>Přesun sutě</t>
  </si>
  <si>
    <t>70</t>
  </si>
  <si>
    <t>997221551-1</t>
  </si>
  <si>
    <t>Vodorovná doprava suti na skládku ze sypkých materiálů na vzdálenost dle dodavatele stavby</t>
  </si>
  <si>
    <t>-100611967</t>
  </si>
  <si>
    <t>Vodorovná doprava suti na skládku bez naložení, ale se složením a s hrubým urovnáním ze sypkých materiálů, na vzdálenost dle dodavatele stavby</t>
  </si>
  <si>
    <t>"kamenivo" 6049,4</t>
  </si>
  <si>
    <t>"profilace a čištění příkopů" 1002,98</t>
  </si>
  <si>
    <t>"čištění propustků a vozovek" 11,739+0,645+0,7</t>
  </si>
  <si>
    <t>71</t>
  </si>
  <si>
    <t>997221561-1</t>
  </si>
  <si>
    <t>Vodorovná doprava suti na skládku z kusových materiálů na vzdálenost dle dodavatele stavby</t>
  </si>
  <si>
    <t>1535976752</t>
  </si>
  <si>
    <t>Vodorovná doprava suti na skládku bez naložení, ale se složením a s hrubým urovnáním z kusových materiálů na vzdálenost dle dodavatele stavby</t>
  </si>
  <si>
    <t>"odstranění propustku" 155,625</t>
  </si>
  <si>
    <t>72</t>
  </si>
  <si>
    <t>997221855</t>
  </si>
  <si>
    <t>Poplatek za uložení na skládce (skládkovné) zeminy a kameniva kód odpadu 170 504</t>
  </si>
  <si>
    <t>1210462457</t>
  </si>
  <si>
    <t>"sypký materiál" 7065,464</t>
  </si>
  <si>
    <t>"kusový materiál" 155,625</t>
  </si>
  <si>
    <t>998</t>
  </si>
  <si>
    <t>Přesun hmot</t>
  </si>
  <si>
    <t>73</t>
  </si>
  <si>
    <t>998225111</t>
  </si>
  <si>
    <t>Přesun hmot pro pozemní komunikace s krytem z kamene, monolitickým betonovým nebo živičným</t>
  </si>
  <si>
    <t>-2060690479</t>
  </si>
  <si>
    <t>Přesun hmot pro komunikace s krytem z kameniva, monolitickým betonovým nebo živičným dopravní vzdálenost do 200 m jakékoliv délky objektu</t>
  </si>
  <si>
    <t>74</t>
  </si>
  <si>
    <t>998225193</t>
  </si>
  <si>
    <t>Příplatek k přesunu hmot pro pozemní komunikace s krytem z kamene, živičným, betonovým do 3000 m</t>
  </si>
  <si>
    <t>-343722264</t>
  </si>
  <si>
    <t>Přesun hmot pro komunikace s krytem z kameniva, monolitickým betonovým nebo živičným Příplatek k ceně za zvětšený přesun přes vymezenou největší dopravní vzdálenost do 3000 m</t>
  </si>
  <si>
    <t>SO 182 - Přechodné dopravní zančení (SO 121)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</si>
  <si>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</si>
  <si>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</si>
  <si>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</si>
  <si>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</si>
  <si>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</si>
  <si>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dočasné dopravní značky kompletní základní</t>
  </si>
  <si>
    <t>-401570022</t>
  </si>
  <si>
    <t>Montáž a demontáž dočasných dopravních značek kompletních značek vč. podstavce a sloupku základních</t>
  </si>
  <si>
    <t>"DIO - objízdná trasa - odborný odhad" 120</t>
  </si>
  <si>
    <t>913121112</t>
  </si>
  <si>
    <t>Montáž a demontáž dočasné dopravní značky kompletní zvětšené</t>
  </si>
  <si>
    <t>1867682353</t>
  </si>
  <si>
    <t>Montáž a demontáž dočasných dopravních značek kompletních značek vč. podstavce a sloupku zvětšených</t>
  </si>
  <si>
    <t>"DIO - objízdná trasa - odborný odhad" 30</t>
  </si>
  <si>
    <t>913121211</t>
  </si>
  <si>
    <t>Příplatek k dočasné dopravní značce kompletní základní za první a ZKD den použití</t>
  </si>
  <si>
    <t>1828345314</t>
  </si>
  <si>
    <t>Montáž a demontáž dočasných dopravních značek Příplatek za první a každý další den použití dočasných dopravních značek k ceně 12-1111</t>
  </si>
  <si>
    <t>"DIO - objízdná trasa - odborný odhad, celkem 90KD" 120*90</t>
  </si>
  <si>
    <t>913121212</t>
  </si>
  <si>
    <t>Příplatek k dočasné dopravní značce kompletní zvětšené za první a ZKD den použití</t>
  </si>
  <si>
    <t>342170768</t>
  </si>
  <si>
    <t>Montáž a demontáž dočasných dopravních značek Příplatek za první a každý další den použití dočasných dopravních značek k ceně 12-1112</t>
  </si>
  <si>
    <t>"DIO - objízdná trasa - odborný odhad, celkem 90KD" 30*90</t>
  </si>
  <si>
    <t>VRN1</t>
  </si>
  <si>
    <t>Průzkumné, geodetické a projektové práce</t>
  </si>
  <si>
    <t>013203000</t>
  </si>
  <si>
    <t>Dokumentace stavby bez rozlišení</t>
  </si>
  <si>
    <t>1024</t>
  </si>
  <si>
    <t>1400996599</t>
  </si>
  <si>
    <t>"Zpracování podrobného projektu DIO dle technologie provádění stavby zvolené zhotovitelem" 1</t>
  </si>
  <si>
    <t>VRN3</t>
  </si>
  <si>
    <t>Zařízení staveniště</t>
  </si>
  <si>
    <t>034303000</t>
  </si>
  <si>
    <t>Dopravní značení na staveništi</t>
  </si>
  <si>
    <t>soubor</t>
  </si>
  <si>
    <t>-214366525</t>
  </si>
  <si>
    <t>"Vyznačení uzavírky dle technologie provádění stavby zvolené zhotovitelem" 1</t>
  </si>
  <si>
    <t>VRN4</t>
  </si>
  <si>
    <t>Inženýrská činnost</t>
  </si>
  <si>
    <t>045303000</t>
  </si>
  <si>
    <t>Koordinační činnost</t>
  </si>
  <si>
    <t>1466504088</t>
  </si>
  <si>
    <t>"Projednání a vyřízení DIR s DOSS" 1</t>
  </si>
  <si>
    <t>SO 190 - Dopravně inženýrská opatření (SO 201, SO 202, SO 203)</t>
  </si>
  <si>
    <t>Tubes s.r.o.</t>
  </si>
  <si>
    <t>913111111</t>
  </si>
  <si>
    <t>Montáž a demontáž plastového podstavce dočasné dopravní značky</t>
  </si>
  <si>
    <t>-1574094795</t>
  </si>
  <si>
    <t>Z2 se světly tři podstavce, IP22 a IS11a dva podstavce, ost. značky</t>
  </si>
  <si>
    <t xml:space="preserve">"podstavce značek celkem "  6*3 + 5*2 + 17 </t>
  </si>
  <si>
    <t>913111112</t>
  </si>
  <si>
    <t>Montáž a demontáž sloupku délky do 2 m dočasné dopravní značky</t>
  </si>
  <si>
    <t>-1981232747</t>
  </si>
  <si>
    <t>"sloupky značek "   45</t>
  </si>
  <si>
    <t>913111115</t>
  </si>
  <si>
    <t>Montáž a demontáž dočasné dopravní značky samostatné základní</t>
  </si>
  <si>
    <t>-1711095297</t>
  </si>
  <si>
    <t>dočasná DZ základní, fólie RA1</t>
  </si>
  <si>
    <t>16*B1, 3*B4, 10*E3a, 2*E7b, 6*E13, 4*IP10a, 7*IS11b, 9*IS11c</t>
  </si>
  <si>
    <t>"celkem"   57</t>
  </si>
  <si>
    <t>913111116</t>
  </si>
  <si>
    <t>Montáž a demontáž dočasné dopravní značky samostatné zvětšené</t>
  </si>
  <si>
    <t>-1860352270</t>
  </si>
  <si>
    <t>dočasná dz 1x1,5</t>
  </si>
  <si>
    <t>"3*IP22, 2*IS11a"  5</t>
  </si>
  <si>
    <t>913111211</t>
  </si>
  <si>
    <t>Příplatek k dočasnému podstavci plastovému za první a ZKD den použití</t>
  </si>
  <si>
    <t>231824998</t>
  </si>
  <si>
    <t xml:space="preserve">předpoklad 105 dnů, zhotovitel promítne v rámci této položky cenu za kompletní nájem po dobu dle svého harmonogramu </t>
  </si>
  <si>
    <t>"dle pol.č.913111111"  45*105</t>
  </si>
  <si>
    <t>913111212</t>
  </si>
  <si>
    <t>Příplatek k dočasnému sloupku délky do 2 m za první a ZKD den použití</t>
  </si>
  <si>
    <t>-1039225508</t>
  </si>
  <si>
    <t>"dle pol.č.913111112"  45*105</t>
  </si>
  <si>
    <t>913111215</t>
  </si>
  <si>
    <t>Příplatek k dočasné dopravní značce samostatné základní za první a ZKD den použití</t>
  </si>
  <si>
    <t>-2020933206</t>
  </si>
  <si>
    <t>"dle pol.č.913111115"  57*105</t>
  </si>
  <si>
    <t>913111216</t>
  </si>
  <si>
    <t>Příplatek k dočasné dopravní značce samostatné zvětšené za první a ZKD den použití</t>
  </si>
  <si>
    <t>-1821940504</t>
  </si>
  <si>
    <t>"dle pol.č.913111116"  5*105</t>
  </si>
  <si>
    <t>913221111</t>
  </si>
  <si>
    <t>Montáž a demontáž dočasné dopravní zábrany světelné šířky 1,5 m se 3 světly</t>
  </si>
  <si>
    <t>1787608443</t>
  </si>
  <si>
    <t>"dočasná dopravní zábrana Z2 se třemi světly "  6</t>
  </si>
  <si>
    <t>913221211</t>
  </si>
  <si>
    <t>Příplatek k dočasné dopravní zábraně světelné šířky 1,5m se 3 světly za první a ZKD den použití</t>
  </si>
  <si>
    <t>-1870361661</t>
  </si>
  <si>
    <t>"dle pol.č.913111116"  6*105</t>
  </si>
  <si>
    <t>913911113</t>
  </si>
  <si>
    <t>Montáž a demontáž akumulátoru dočasného dopravního značení olověného 12 V/180 Ah</t>
  </si>
  <si>
    <t>164189832</t>
  </si>
  <si>
    <t>913911213</t>
  </si>
  <si>
    <t>Příplatek k dočasnému akumulátor 12V/180 Ah za první a ZKD den použití</t>
  </si>
  <si>
    <t>918988735</t>
  </si>
  <si>
    <t>913921131</t>
  </si>
  <si>
    <t>Dočasné omezení platnosti zakrytí základní dopravní značky</t>
  </si>
  <si>
    <t>1519735672</t>
  </si>
  <si>
    <t>913921132</t>
  </si>
  <si>
    <t>Dočasné omezení platnosti odkrytí základní dopravní značky</t>
  </si>
  <si>
    <t>-901942015</t>
  </si>
  <si>
    <t xml:space="preserve">SO 193 - Stálé dopravní značení </t>
  </si>
  <si>
    <t xml:space="preserve">    6 - Úpravy povrchů, podlahy a osazování výplní</t>
  </si>
  <si>
    <t xml:space="preserve">    9 - Ostatní konstrukce a práce-bourání</t>
  </si>
  <si>
    <t>Úpravy povrchů, podlahy a osazování výplní</t>
  </si>
  <si>
    <t>915241111-1</t>
  </si>
  <si>
    <t>Bezpečnostní protismyková úprava dle TP 213 včetně pojiva (akrylová pryskyřičná pojiva) a kameniva, příp. jiného zdrsňujícího materiálu dle TP 213</t>
  </si>
  <si>
    <t>-430686382</t>
  </si>
  <si>
    <t>"Bezpečnostní protismyková úprava" 613,7</t>
  </si>
  <si>
    <t>Ostatní konstrukce a práce-bourání</t>
  </si>
  <si>
    <t>911331123</t>
  </si>
  <si>
    <t>Svodidlo ocelové jednostranné zádržnosti N2 se zaberaněním sloupků v rozmezí do 4 m</t>
  </si>
  <si>
    <t>-1729833693</t>
  </si>
  <si>
    <t>Silniční svodidlo s osazením sloupků zaberaněním ocelové úroveň zádržnosti N2 vzdálenosti sloupků přes 2 do 4 m jednostranné</t>
  </si>
  <si>
    <t xml:space="preserve">Poznámka k položce:
položka včetně 3x napojení na svodidlo mostu </t>
  </si>
  <si>
    <t>"ocelové jednostranné svodidlo s úrovní zadržení N2" 65-5+73-5+73-5</t>
  </si>
  <si>
    <t>911331412</t>
  </si>
  <si>
    <t>Náběh ocelového svodidla jednostranný délky do 12 m se zaberaněním sloupků v rozmezí do 2 m</t>
  </si>
  <si>
    <t>-83313254</t>
  </si>
  <si>
    <t>Silniční svodidlo s osazením sloupků zaberaněním ocelové náběh jednostranný, délky přes 4 do 12 m</t>
  </si>
  <si>
    <t>Poznámka k položce:
ukončení druhého konce svodidla napojením na svodidlo mostu</t>
  </si>
  <si>
    <t>"3 úseky svodidla N2 s krátkými náběhy (dl. 5,0m)" 3*5</t>
  </si>
  <si>
    <t>912211111</t>
  </si>
  <si>
    <t>Montáž směrového sloupku silničního plastového prosté uložení bez betonového základu</t>
  </si>
  <si>
    <t>1635593725</t>
  </si>
  <si>
    <t>Montáž směrového sloupku plastového s odrazkou prostým uložením bez betonového základu silničního</t>
  </si>
  <si>
    <t>"směrové sloupky bílé" 160</t>
  </si>
  <si>
    <t>"směrové sloupky červené kulaté" 18</t>
  </si>
  <si>
    <t>40445158-1</t>
  </si>
  <si>
    <t>sloupek silniční  směrový plastový 1200mm bílý</t>
  </si>
  <si>
    <t>778537994</t>
  </si>
  <si>
    <t>40445158-2</t>
  </si>
  <si>
    <t>sloupek silniční  směrový plastový 1200mm červený kulatý</t>
  </si>
  <si>
    <t>-1739783226</t>
  </si>
  <si>
    <t>912311111</t>
  </si>
  <si>
    <t>Montáž odrazky na ocelové svodidlo</t>
  </si>
  <si>
    <t>1952113764</t>
  </si>
  <si>
    <t>Montáž odrazek na svodidla ocelová</t>
  </si>
  <si>
    <t>"ocelové jednostranné svodidlo s úrovní zadržení N2 a 5m náběhy, odrazky á 15m" 14</t>
  </si>
  <si>
    <t>40445175</t>
  </si>
  <si>
    <t>odrazka na svodidla V.1.B</t>
  </si>
  <si>
    <t>-1488666430</t>
  </si>
  <si>
    <t>912331111</t>
  </si>
  <si>
    <t>Montáž odrazky plašiče zvěře na plastový směrový sloupek</t>
  </si>
  <si>
    <t>1765047836</t>
  </si>
  <si>
    <t>Montáž plašiče zvěře na směrový sloupek plastový</t>
  </si>
  <si>
    <t>"odražeče zvěře dle TP 130 (např. SWAREFLEX) - zařízení odrazující zvěř od vstupu do silnice" 160</t>
  </si>
  <si>
    <t>40445170</t>
  </si>
  <si>
    <t>plašič zvěře - univerzální (60 x 81 x 184 mm)</t>
  </si>
  <si>
    <t>1142430643</t>
  </si>
  <si>
    <t>912931121-1</t>
  </si>
  <si>
    <t>Směrový sloupek plastový odstranění</t>
  </si>
  <si>
    <t>528258603</t>
  </si>
  <si>
    <t>"odstranění stávajícího směrového sloupku bílého - trvalá skládka" 160</t>
  </si>
  <si>
    <t>914111111</t>
  </si>
  <si>
    <t>Montáž svislé dopravní značky do velikosti 1 m2 objímkami na sloupek nebo konzolu</t>
  </si>
  <si>
    <t>-181419710</t>
  </si>
  <si>
    <t>Montáž svislé dopravní značky základní velikosti do 1 m2 objímkami na sloupky nebo konzoly</t>
  </si>
  <si>
    <t>"svislé dopravní značení zvýrazněné na fluorescenčním podkladu (1 značka + 1 sloupek)" 2</t>
  </si>
  <si>
    <t>"svislé dopravní značení (1 značka + 1 sloupek)" 26</t>
  </si>
  <si>
    <t>"svislé dopravní značení (2 značky + 1 sloupek)" 2*11</t>
  </si>
  <si>
    <t>"svislé dopravní značení (4 značky + 1 sloupek)" 4*1</t>
  </si>
  <si>
    <t>40445501</t>
  </si>
  <si>
    <t>značka dopravní svislá retroreflexní fólie tř 1 FeZn prolis 1500x500mm</t>
  </si>
  <si>
    <t>-245335794</t>
  </si>
  <si>
    <t>"Z3" 1+4</t>
  </si>
  <si>
    <t>40445476</t>
  </si>
  <si>
    <t>značka dopravní svislá retroreflexní fólie tř 1 FeZn prolis 400x1200mm</t>
  </si>
  <si>
    <t>-878782871</t>
  </si>
  <si>
    <t>"A31a+A30" 2+2+2</t>
  </si>
  <si>
    <t>"A31b" 2+2+2</t>
  </si>
  <si>
    <t>"A31c" 2+1+1</t>
  </si>
  <si>
    <t>"A31c+E1" 1+1</t>
  </si>
  <si>
    <t>40445475</t>
  </si>
  <si>
    <t>značka dopravní svislá retroreflexní fólie tř 1 FeZn prolis 900mm (trojúhelník)</t>
  </si>
  <si>
    <t>-1538544283</t>
  </si>
  <si>
    <t>"A2a+E1" 1</t>
  </si>
  <si>
    <t>"A14+E4" 1</t>
  </si>
  <si>
    <t>"P1-P" 1+1</t>
  </si>
  <si>
    <t>"P1-L" 1+1</t>
  </si>
  <si>
    <t>40445475-1</t>
  </si>
  <si>
    <t>značka dopravní svislá retroreflexní fólie tř 1 FeZn prolis na fluorescenčním podkladu 900/900mm (trojúhelník vsazený do čtverce)</t>
  </si>
  <si>
    <t>-2053725148</t>
  </si>
  <si>
    <t>"P1" 1+1</t>
  </si>
  <si>
    <t>40445484</t>
  </si>
  <si>
    <t>značka dopravní svislá retroreflexní fólie tř 1 FeZn prolis 1100x330mm</t>
  </si>
  <si>
    <t>1148218112</t>
  </si>
  <si>
    <t>"IS3b" 2</t>
  </si>
  <si>
    <t>"IS3c" 1+1+2</t>
  </si>
  <si>
    <t>"IS4c" 1</t>
  </si>
  <si>
    <t>"IS24b" 2</t>
  </si>
  <si>
    <t>40445499</t>
  </si>
  <si>
    <t>značka dopravní svislá retroreflexní fólie tř 1 FeZn prolis D 500mm</t>
  </si>
  <si>
    <t>-1951485055</t>
  </si>
  <si>
    <t>"IJ4b" 1+1</t>
  </si>
  <si>
    <t>40445492</t>
  </si>
  <si>
    <t>značka dopravní svislá retroreflexní fólie tř 1 FeZn prolis 500x300mm</t>
  </si>
  <si>
    <t>1363114692</t>
  </si>
  <si>
    <t>"IS16b" 1+1</t>
  </si>
  <si>
    <t>40445477</t>
  </si>
  <si>
    <t>značka dopravní svislá retroreflexní fólie tř 1 FeZn prolis 500x500mm</t>
  </si>
  <si>
    <t>-1274405163</t>
  </si>
  <si>
    <t>40445500</t>
  </si>
  <si>
    <t>značka dopravní svislá retroreflexní fólie tř 1 FeZn prolis 500x150mm</t>
  </si>
  <si>
    <t>-1129859783</t>
  </si>
  <si>
    <t>914511111</t>
  </si>
  <si>
    <t>Montáž sloupku dopravních značek délky do 3,5 m s betonovým základem</t>
  </si>
  <si>
    <t>-1188173021</t>
  </si>
  <si>
    <t>Montáž sloupku dopravních značek délky do 3,5 m do betonového základu</t>
  </si>
  <si>
    <t>Poznámka k položce:
vč. likvidace výkopku</t>
  </si>
  <si>
    <t>"svislé dopravní značení (2 značky + 1 sloupek)" 11</t>
  </si>
  <si>
    <t>"svislé dopravní značení (4 značky + 1 sloupek)" 1</t>
  </si>
  <si>
    <t>40445230</t>
  </si>
  <si>
    <t>sloupek Zn pro dopravní značku D 70mm v 350mm</t>
  </si>
  <si>
    <t>-1823131582</t>
  </si>
  <si>
    <t>915111111</t>
  </si>
  <si>
    <t>Vodorovné dopravní značení dělící čáry souvislé š 125 mm základní bílá barva</t>
  </si>
  <si>
    <t>1612458493</t>
  </si>
  <si>
    <t>Vodorovné dopravní značení stříkané barvou dělící čára šířky 125 mm souvislá bílá základní</t>
  </si>
  <si>
    <t>"1. fáze VDZ" 1720</t>
  </si>
  <si>
    <t>915111121</t>
  </si>
  <si>
    <t>Vodorovné dopravní značení dělící čáry přerušované š 125 mm základní bílá barva</t>
  </si>
  <si>
    <t>414089764</t>
  </si>
  <si>
    <t>Vodorovné dopravní značení stříkané barvou dělící čára šířky 125 mm přerušovaná bílá základní</t>
  </si>
  <si>
    <t>"1. fáze VDZ 2/3 čára" 2340</t>
  </si>
  <si>
    <t>915121111</t>
  </si>
  <si>
    <t>Vodorovné dopravní značení vodící čáry souvislé š 250 mm základní bíllá barva</t>
  </si>
  <si>
    <t>1095913361</t>
  </si>
  <si>
    <t>Vodorovné dopravní značení stříkané barvou vodící čára bílá šířky 250 mm souvislá základní</t>
  </si>
  <si>
    <t>"1. fáze VDZ" 5381</t>
  </si>
  <si>
    <t>915121121</t>
  </si>
  <si>
    <t>Vodorovné dopravní značení vodící čáry přerušované š 250 mm základní bíllá barva</t>
  </si>
  <si>
    <t>1164152297</t>
  </si>
  <si>
    <t>Vodorovné dopravní značení stříkané barvou vodící čára bílá šířky 250 mm přerušovaná základní</t>
  </si>
  <si>
    <t>"1. fáze VDZ 1/1 čára" 180</t>
  </si>
  <si>
    <t>915131111</t>
  </si>
  <si>
    <t>Vodorovné dopravní značení přechody pro chodce, šipky, symboly základní bílá barva</t>
  </si>
  <si>
    <t>1140199087</t>
  </si>
  <si>
    <t>Vodorovné dopravní značení stříkané barvou přechody pro chodce, šipky, symboly bílé základní</t>
  </si>
  <si>
    <t>"1. fáze VDZ" 16/2</t>
  </si>
  <si>
    <t>915211112</t>
  </si>
  <si>
    <t>Vodorovné dopravní značení dělící čáry souvislé š 125 mm retroreflexní bílý plast</t>
  </si>
  <si>
    <t>-212049023</t>
  </si>
  <si>
    <t>Vodorovné dopravní značení stříkaným plastem dělící čára šířky 125 mm souvislá bílá retroreflexní</t>
  </si>
  <si>
    <t>"2. fáze VDZ" 1720</t>
  </si>
  <si>
    <t>915211122</t>
  </si>
  <si>
    <t>Vodorovné dopravní značení dělící čáry přerušované š 125 mm retroreflexní bílý plast</t>
  </si>
  <si>
    <t>823298869</t>
  </si>
  <si>
    <t>Vodorovné dopravní značení stříkaným plastem dělící čára šířky 125 mm přerušovaná bílá retroreflexní</t>
  </si>
  <si>
    <t>"2. fáze VDZ 2/3 čára" 2340</t>
  </si>
  <si>
    <t>915221112</t>
  </si>
  <si>
    <t>Vodorovné dopravní značení vodící čáry souvislé š 250 mm retroreflexní bílý plast</t>
  </si>
  <si>
    <t>437875588</t>
  </si>
  <si>
    <t>Vodorovné dopravní značení stříkaným plastem vodící čára bílá šířky 250 mm souvislá retroreflexní</t>
  </si>
  <si>
    <t>"2. fáze VDZ" 5381</t>
  </si>
  <si>
    <t>915221122</t>
  </si>
  <si>
    <t>Vodorovné dopravní značení vodící čáry přerušované š 250 mm retroreflexní bílý plast</t>
  </si>
  <si>
    <t>-1347817502</t>
  </si>
  <si>
    <t>Vodorovné dopravní značení stříkaným plastem vodící čára bílá šířky 250 mm přerušovaná retroreflexní</t>
  </si>
  <si>
    <t>"2. fáze VDZ 1/1 čára" 180</t>
  </si>
  <si>
    <t>915231112</t>
  </si>
  <si>
    <t>Vodorovné dopravní značení přechody pro chodce, šipky, symboly retroreflexní bílý plast</t>
  </si>
  <si>
    <t>276437048</t>
  </si>
  <si>
    <t>Vodorovné dopravní značení stříkaným plastem přechody pro chodce, šipky, symboly nápisy bílé retroreflexní</t>
  </si>
  <si>
    <t>"2. fáze VDZ" 16/2</t>
  </si>
  <si>
    <t>915611111</t>
  </si>
  <si>
    <t>Předznačení vodorovného liniového značení</t>
  </si>
  <si>
    <t>39652867</t>
  </si>
  <si>
    <t>Předznačení pro vodorovné značení stříkané barvou nebo prováděné z nátěrových hmot liniové dělicí čáry, vodicí proužky</t>
  </si>
  <si>
    <t>1720+2340+5381+180</t>
  </si>
  <si>
    <t>915621111</t>
  </si>
  <si>
    <t>Předznačení vodorovného plošného značení</t>
  </si>
  <si>
    <t>638179428</t>
  </si>
  <si>
    <t>Předznačení pro vodorovné značení stříkané barvou nebo prováděné z nátěrových hmot plošné šipky, symboly, nápisy</t>
  </si>
  <si>
    <t>16/2</t>
  </si>
  <si>
    <t>938909311</t>
  </si>
  <si>
    <t>Čištění vozovek metením strojně podkladu nebo krytu betonového nebo živičného</t>
  </si>
  <si>
    <t>404911341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</si>
  <si>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</si>
  <si>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"plocha vozovky (obrus) - před provedením VDZ 2. fáze" 19500+350</t>
  </si>
  <si>
    <t>966006132</t>
  </si>
  <si>
    <t>Odstranění značek dopravních nebo orientačních se sloupky s betonovými patkami</t>
  </si>
  <si>
    <t>-1498240089</t>
  </si>
  <si>
    <t>Odstranění dopravních nebo orientačních značek se sloupkem s uložením hmot na vzdálenost do 20 m nebo s naložením na dopravní prostředek, se zásypem jam a jeho zhutněním s betonovou patkou</t>
  </si>
  <si>
    <t>"odstranění stávající značky (1 značka + 1 sloupek) vč. základu" 25</t>
  </si>
  <si>
    <t>"odstranění stávající značky (2 značky + 1 sloupek) vč. základu" 15</t>
  </si>
  <si>
    <t>"odstranění stávající značky (4 značky + 1 sloupek) vč. základu" 1</t>
  </si>
  <si>
    <t>-550896878</t>
  </si>
  <si>
    <t>997221815-1</t>
  </si>
  <si>
    <t>Poplatek za uložení na skládce (skládkovné) stavebního odpadu betonového a ostatního</t>
  </si>
  <si>
    <t>-1375771239</t>
  </si>
  <si>
    <t>1202682661</t>
  </si>
  <si>
    <t>400584895</t>
  </si>
  <si>
    <t>SO 201 -  Most ev.č. 112-007 přes suchou strouhu u osady Dobříčkov</t>
  </si>
  <si>
    <t xml:space="preserve">    3 - Svislé a kompletní konstrukce</t>
  </si>
  <si>
    <t xml:space="preserve">    5 - Komunikace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</si>
  <si>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</si>
  <si>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</si>
  <si>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</si>
  <si>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</si>
  <si>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</si>
  <si>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VRN7 - Provozní vlivy</t>
  </si>
  <si>
    <t xml:space="preserve">    VRN9 - Ostatní náklady</t>
  </si>
  <si>
    <t>111212312</t>
  </si>
  <si>
    <t>Odstranění nevhodných dřevin do 100 m2 výšky nad 1m bez odstranění pařezů ve svahu do 1:2</t>
  </si>
  <si>
    <t>1690219206</t>
  </si>
  <si>
    <t>"kácení náletových křovin"   3</t>
  </si>
  <si>
    <t>dle dendrol.průzkumu</t>
  </si>
  <si>
    <t>111301111</t>
  </si>
  <si>
    <t>Sejmutí drnu tl do 100 mm s přemístěním do 50 m nebo naložením na dopravní prostředek</t>
  </si>
  <si>
    <t>-1256838530</t>
  </si>
  <si>
    <t>"vlevo od mostu:" 15,11*1,2+21,47+32,05*1,2</t>
  </si>
  <si>
    <t>"vpravo od mostu:" 24,91*1,2+33,15+26,91*1,2</t>
  </si>
  <si>
    <t>Součet</t>
  </si>
  <si>
    <t>112151354</t>
  </si>
  <si>
    <t>Kácení stromu s postupným spouštěním koruny a kmene D do 0,5 m</t>
  </si>
  <si>
    <t>1961690444</t>
  </si>
  <si>
    <t>112151356</t>
  </si>
  <si>
    <t>Kácení stromu s postupným spouštěním koruny a kmene D do 0,7 m</t>
  </si>
  <si>
    <t>1778621003</t>
  </si>
  <si>
    <t>112201114</t>
  </si>
  <si>
    <t>Odstranění pařezů D do 0,5 m v rovině a svahu 1:5 s odklizením do 20 m a zasypáním jámy</t>
  </si>
  <si>
    <t>1038318489</t>
  </si>
  <si>
    <t>112201116</t>
  </si>
  <si>
    <t>Odstranění pařezů D do 0,7 m v rovině a svahu 1:5 s odklizením do 20 m a zasypáním jámy</t>
  </si>
  <si>
    <t>-985638682</t>
  </si>
  <si>
    <t>113107163</t>
  </si>
  <si>
    <t>Odstranění podkladu z kameniva drceného tl 300 mm strojně pl přes 50 do 200 m2</t>
  </si>
  <si>
    <t>-1279405564</t>
  </si>
  <si>
    <t>"odbourání  konstrukčních vrstev vozovky v rozsahu mostu, předpokl. tl. 300 mm</t>
  </si>
  <si>
    <t>20,6*8,7</t>
  </si>
  <si>
    <t>113154121</t>
  </si>
  <si>
    <t>Frézování živičného krytu tl 30 mm pruh š 1 m pl do 500 m2 bez překážek v trase</t>
  </si>
  <si>
    <t>1534229456</t>
  </si>
  <si>
    <t>"Následné využití asfalt. recyklátu."</t>
  </si>
  <si>
    <t>1 vrstva z celkové tl. 230 mm</t>
  </si>
  <si>
    <t>20,6*7,2</t>
  </si>
  <si>
    <t>113154124</t>
  </si>
  <si>
    <t>Frézování živičného krytu tl 100 mm pruh š 1 m pl do 500 m2 bez překážek v trase</t>
  </si>
  <si>
    <t>-1728909538</t>
  </si>
  <si>
    <t>2 a 3  vrstva z celkové tl. 230 mm</t>
  </si>
  <si>
    <t>20,6*7,2*2</t>
  </si>
  <si>
    <t>115001106</t>
  </si>
  <si>
    <t>Převedení vody potrubím DN do 900</t>
  </si>
  <si>
    <t>-56221395</t>
  </si>
  <si>
    <t>Včetně přestavení do různých poloh při budování koryta.</t>
  </si>
  <si>
    <t>115101201</t>
  </si>
  <si>
    <t>Čerpání vody na dopravní výšku do 10 m průměrný přítok do 500 l/min</t>
  </si>
  <si>
    <t>hod</t>
  </si>
  <si>
    <t>572507833</t>
  </si>
  <si>
    <t>"čerpání z jámy v případě zaplavení: odhad 50 hod "  50</t>
  </si>
  <si>
    <t>122301101</t>
  </si>
  <si>
    <t>Odkopávky a prokopávky nezapažené v hornině tř. 4 objem do 100 m3</t>
  </si>
  <si>
    <t>69050642</t>
  </si>
  <si>
    <t>"Odtsranění zemních hrázek"  14,4</t>
  </si>
  <si>
    <t>124303101</t>
  </si>
  <si>
    <t>Vykopávky do 1000 m3 pro koryta vodotečí v hornině tř. 4</t>
  </si>
  <si>
    <t>-1550509363</t>
  </si>
  <si>
    <t>"Pro převedení vody - zemina použita pro zemní hrázky  "</t>
  </si>
  <si>
    <t>18*0,8</t>
  </si>
  <si>
    <t>131301102</t>
  </si>
  <si>
    <t>Hloubení jam nezapažených v hornině tř. 4 objemu do 1000 m3</t>
  </si>
  <si>
    <t>-107409921</t>
  </si>
  <si>
    <t>"plocha řezu: 54,51 m2
plocha řezu stáv. kce a most. otvoru (odhad): 11,05 m2"</t>
  </si>
  <si>
    <t>"Výkop střední část: "  (54,51-11,05)*9,6</t>
  </si>
  <si>
    <t>"Výkop - levá část" 3,63*2,6/2*(6,13/2+7,01/2)+(1,82*2,6/2)*(1,6+2,0)</t>
  </si>
  <si>
    <t>"Výkop - pravá část" 3,89*2,8/2*(6,93/2+7,21/2)+(1,99*2,8/2)*(1,61+1,45)</t>
  </si>
  <si>
    <t>"Pro rozšíření násypu:" 5,37*2,73+6,72*3,5+6,39*3,5+4,90*3,5</t>
  </si>
  <si>
    <t>"pro kamennou rovnaninu:" 1,68*2,0*2</t>
  </si>
  <si>
    <t>"odtěžení plošiny pro vrtání pilot:"   14,32*11,2</t>
  </si>
  <si>
    <t>131301109</t>
  </si>
  <si>
    <t>Příplatek za lepivost u hloubení jam nezapažených v hornině tř. 4</t>
  </si>
  <si>
    <t>207066718</t>
  </si>
  <si>
    <t>"50% z pol.č.131301102"   748,565*0,5</t>
  </si>
  <si>
    <t>132301201</t>
  </si>
  <si>
    <t>Hloubení rýh š do 2000 mm v hornině tř. 4 objemu do 100 m3</t>
  </si>
  <si>
    <t>-205327730</t>
  </si>
  <si>
    <t>pro patní prahy</t>
  </si>
  <si>
    <t>"V patě svahů:" 0,8*0,8*(7,62+6,44+2,0+6,73+2,0+6,72+2,0)</t>
  </si>
  <si>
    <t>"V korytě:" 1,0*1,0*(3,50+3,63)</t>
  </si>
  <si>
    <t>-2026172574</t>
  </si>
  <si>
    <t>"50% z pol.č.132301201"   28,576*0,5</t>
  </si>
  <si>
    <t>153112122</t>
  </si>
  <si>
    <t>Zaberanění ocelových štětovnic na dl do 8 m ve standardních podmínkách z terénu</t>
  </si>
  <si>
    <t>1006389701</t>
  </si>
  <si>
    <t>Pažení štětovnicemi hloubky 2,5 m</t>
  </si>
  <si>
    <t>2*14,2*2,5</t>
  </si>
  <si>
    <t>159202200</t>
  </si>
  <si>
    <t>štětovnice - 50% obratovost</t>
  </si>
  <si>
    <t>-470169587</t>
  </si>
  <si>
    <t>štětovnice , šířka 600 mm,  155,5 kg/m2</t>
  </si>
  <si>
    <t>71,0*0,1555</t>
  </si>
  <si>
    <t>153113112</t>
  </si>
  <si>
    <t>Vytažení ocelových štětovnic dl do 12 m zaberaněných do hl 8 m z terénu ve standardnich podmínkách</t>
  </si>
  <si>
    <t>-1949653847</t>
  </si>
  <si>
    <t>"dle pol.č.153112122"  71,0</t>
  </si>
  <si>
    <t>153311212</t>
  </si>
  <si>
    <t>Zřízení armování svahů, násypů a opěrných stěn vrstvou z geomříže tuhé sklonu do 1:1</t>
  </si>
  <si>
    <t>1984216709</t>
  </si>
  <si>
    <t>"Vč. zřízení otvorů pro beranění sloupků svodidel.</t>
  </si>
  <si>
    <t>"před mostem vlevo:"  (6,5+7,2+6,8)*2,73+7,58*0,56</t>
  </si>
  <si>
    <t>"před mostem vpravo:"  (5,9+6,8+6,7+6,7)*3,5+5,43*3,0+7,58*0,5</t>
  </si>
  <si>
    <t>"za mostem vlevo:"  (6,1+6,0+5,9)*3,5+5,43*3,0+8,61*0,5</t>
  </si>
  <si>
    <t>"za mostem vpravo:"  (6,7+6,4)*3,5+5,43*3,0+8,61*0,5</t>
  </si>
  <si>
    <t>-1855297781</t>
  </si>
  <si>
    <t xml:space="preserve">"dle pol.č.153311213 + 15 % na přesahy"    321,68*1,15  </t>
  </si>
  <si>
    <t>322195519</t>
  </si>
  <si>
    <t>1,3*(0,53+2,07+5,78+2,12+0,55+5,37+5,07+1,66)</t>
  </si>
  <si>
    <t>-1713351844</t>
  </si>
  <si>
    <t>georohož protierozní min. 400 g/m2, 15% na přesahy</t>
  </si>
  <si>
    <t>"dle pol.č.155131312: "   30,095*1,15</t>
  </si>
  <si>
    <t>162301402</t>
  </si>
  <si>
    <t>Vodorovné přemístění větví stromů listnatých do 5 km D kmene do 500 mm</t>
  </si>
  <si>
    <t>1019710689</t>
  </si>
  <si>
    <t>"vč. likvidace štěpkováním dle pol.č.112151354   "   7</t>
  </si>
  <si>
    <t>162301403</t>
  </si>
  <si>
    <t>Vodorovné přemístění větví stromů listnatých do 5 km D kmene do 700 mm</t>
  </si>
  <si>
    <t>1721532650</t>
  </si>
  <si>
    <t>"vč. likvidace štěpkováním  dle pol.č.112151355"   1</t>
  </si>
  <si>
    <t>162301412</t>
  </si>
  <si>
    <t>Vodorovné přemístění kmenů stromů listnatých do 5 km D kmene do 500 mm</t>
  </si>
  <si>
    <t>2094752051</t>
  </si>
  <si>
    <t>162301413</t>
  </si>
  <si>
    <t>Vodorovné přemístění kmenů stromů listnatých do 5 km D kmene do 700 mm</t>
  </si>
  <si>
    <t>-624463412</t>
  </si>
  <si>
    <t>162301422</t>
  </si>
  <si>
    <t>Vodorovné přemístění pařezů do 5 km D do 500 mm</t>
  </si>
  <si>
    <t>-2137677093</t>
  </si>
  <si>
    <t>"vč. likvidace štěpkováním "  7</t>
  </si>
  <si>
    <t>162301423</t>
  </si>
  <si>
    <t>Vodorovné přemístění pařezů do 5 km D do 700 mm</t>
  </si>
  <si>
    <t>-609426156</t>
  </si>
  <si>
    <t>"vč. likvidace štěpkováním "   1</t>
  </si>
  <si>
    <t>162501102</t>
  </si>
  <si>
    <t>Vodorovné přemístění do 3000 m výkopku/sypaniny z horniny tř. 1 až 4</t>
  </si>
  <si>
    <t>75794779</t>
  </si>
  <si>
    <t>"Odvoz na mezideponii"</t>
  </si>
  <si>
    <t>"dle pol.č.171102101"  36,324</t>
  </si>
  <si>
    <t>"dle pol.č.174101101"  179,247</t>
  </si>
  <si>
    <t>"dle pol.č.175101201"  386,328</t>
  </si>
  <si>
    <t>Mezisoučet</t>
  </si>
  <si>
    <t>"zpět do násypů"   601,899</t>
  </si>
  <si>
    <t>162701105</t>
  </si>
  <si>
    <t>Vodorovné přemístění do 10000 m výkopku/sypaniny z horniny tř. 1 až 4</t>
  </si>
  <si>
    <t>883349</t>
  </si>
  <si>
    <t>"Objem výkopů"  748,564+28,576+14,4</t>
  </si>
  <si>
    <t>"Odopčet dle pol.č.162501102"   -601,899</t>
  </si>
  <si>
    <t>"Drny dle pol.č.111301111"   173,936*0,1</t>
  </si>
  <si>
    <t>"Zemina z vrtů pilot"  2*7*(4,0+0,5)*3,14*0,32*0,32</t>
  </si>
  <si>
    <t>162701109</t>
  </si>
  <si>
    <t>Příplatek k vodorovnému přemístění výkopku/sypaniny z horniny tř. 1 až 4 ZKD 1000 m přes 10000 m</t>
  </si>
  <si>
    <t>1047134713</t>
  </si>
  <si>
    <t>"zhotovitel promítne v rámci položky cenu za odvoz na skládku dle svých zvyklostí a možností skládkování "</t>
  </si>
  <si>
    <t>"dle pol.č.162701105"   227,292*10</t>
  </si>
  <si>
    <t>167101101</t>
  </si>
  <si>
    <t>Nakládání výkopku z hornin tř. 1 až 4 do 100 m3</t>
  </si>
  <si>
    <t>-476390616</t>
  </si>
  <si>
    <t>Nakládání na mezideponii</t>
  </si>
  <si>
    <t>171102101</t>
  </si>
  <si>
    <t>Uložení sypaniny z hornin soudržných do násypů zhutněných do 95 % PS</t>
  </si>
  <si>
    <t>1738606794</t>
  </si>
  <si>
    <t>"Rozšíření svahů vč. vyztužených zemin:"   4,54*(2,73-1,5)+6,48*(3,5-1,5)+5,46*(3,5-1,5)+3,43*(3,5-1,5)</t>
  </si>
  <si>
    <t>"Žebra pod rovnaninou ze ŠD:" 4,46*1,5+6,21*1,5+6,14*1,5+4,98*1,5</t>
  </si>
  <si>
    <t>"Podkladní polštář ze ŠD:" 0,79*3,5+0,84*3,5+0,73*3,5+1,04*3,5</t>
  </si>
  <si>
    <t>171103101</t>
  </si>
  <si>
    <t>Zemní hrázky melioračních kanálů z horniny tř. 1 až 4</t>
  </si>
  <si>
    <t>382077441</t>
  </si>
  <si>
    <t>"pro převedení vody  2 x 7,2 m3"  2*7,2</t>
  </si>
  <si>
    <t>-1080691248</t>
  </si>
  <si>
    <t>"na mezideponii dle pol.č.160501102  1. část"   601,899</t>
  </si>
  <si>
    <t>"na skládku dle pol.č.162701105"    227,292</t>
  </si>
  <si>
    <t>520221389</t>
  </si>
  <si>
    <t>"dle pol.č.162701105"    227,292*1,8</t>
  </si>
  <si>
    <t>-2146185384</t>
  </si>
  <si>
    <t>"Ochranný zásyp za opěrami s hutněním na Id=0,85 ze štěrkodrti</t>
  </si>
  <si>
    <t>"Ochranný zásyp nad klenbou a podél křídel:"5,07*8,0+2*6,47*0,6+2*6,31*0,6</t>
  </si>
  <si>
    <t>"Zásyp za opěrou zeminou vhodnou s hutněním na Id=0,9, resp. D=100%</t>
  </si>
  <si>
    <t>"Zásyp za opěrou mezi křídly:" (6,47+6,31)*(8,0-2*0,6)</t>
  </si>
  <si>
    <t>"Zásyp za opěrou za křídly:" (3,80+4,28)*9,1</t>
  </si>
  <si>
    <t>"Zásyp výkopu pro rampu:" 0,9*5,03</t>
  </si>
  <si>
    <t>"Zásyp patních prahů:"  0,8*0,4*(7,62+6,44+2,0+6,73+2,0+6,72+2,0)+1,0*0,5*(3,50+3,63)</t>
  </si>
  <si>
    <t>58344172</t>
  </si>
  <si>
    <t>štěrkodrť frakce 0/32 třída C</t>
  </si>
  <si>
    <t>1442970177</t>
  </si>
  <si>
    <t>Drcené kamenivo dle ČSN EN 13242 (kamenivo pro nestmelené směsi …..)"</t>
  </si>
  <si>
    <t>"dle pol.č.171102101"  (32,684+11,900)*1,9</t>
  </si>
  <si>
    <t>"dle pol.č.174101101 - 1. část"  55,896*1,9</t>
  </si>
  <si>
    <t>175101201</t>
  </si>
  <si>
    <t>Obsypání objektu nad přilehlým původním terénem sypaninou bez prohození sítem, uloženou do 3 m</t>
  </si>
  <si>
    <t>-225683599</t>
  </si>
  <si>
    <t>zemina vhodná nebo podmínečně vhodná do násypu, hutnění na Id=0,8, resp. 95 % PS</t>
  </si>
  <si>
    <t>"Plošina pro vrtání pilot:"   14,32*11,2</t>
  </si>
  <si>
    <t>Zásyp základu z vniřní strany a pod křídly:</t>
  </si>
  <si>
    <t>"Zásyp základu benešovského:" 6,84*9,1-2*(1,0*0,5*2,5+1,01*0,55*2,55)</t>
  </si>
  <si>
    <t>"Zásyp základu vlašimského:" 6,84*9,1-2*(1,0*0,5*2,5+1,01*0,55*2,55)</t>
  </si>
  <si>
    <t>Kužely a vnější obsyp:</t>
  </si>
  <si>
    <t>"Zásyp - levá část" 4,03*3,18/2*(6,13/2+7,01/2)+(1,82*2,6/2)*(1,6+2,0)</t>
  </si>
  <si>
    <t>"Zásyp - pravá část" 4,21*3,56/2*(6,93/2+7,21/2)+(1,99*2,8/2)*(1,61+1,45)</t>
  </si>
  <si>
    <t>181102302</t>
  </si>
  <si>
    <t>Úprava pláně v zářezech se zhutněním</t>
  </si>
  <si>
    <t>1388917490</t>
  </si>
  <si>
    <t>"hutnění pláně mimo novou aktivní zónu na Edef.2 min 45 MPa</t>
  </si>
  <si>
    <t>(0,67+0,92)*10,9</t>
  </si>
  <si>
    <t>181301102</t>
  </si>
  <si>
    <t>Rozprostření ornice tl vrstvy do 150 mm pl do 500 m2 v rovině nebo ve svahu do 1:5</t>
  </si>
  <si>
    <t>980006662</t>
  </si>
  <si>
    <t>veškeré plochyv rovině, které budou zatravněny</t>
  </si>
  <si>
    <t>"vlevo od mostu:" 19,11</t>
  </si>
  <si>
    <t>"vpravo od mostu:" 21,66</t>
  </si>
  <si>
    <t>181411123</t>
  </si>
  <si>
    <t>Založení lučního trávníku výsevem plochy do 1000 m2 ve svahu do 1:1</t>
  </si>
  <si>
    <t>-595607724</t>
  </si>
  <si>
    <t>" dle pol.č.181301102 a 181301122 "     (40,770+38,597)</t>
  </si>
  <si>
    <t>418430223</t>
  </si>
  <si>
    <t>pl. dle pol.č.181411123 x 4 kg/100 m2</t>
  </si>
  <si>
    <t>79,367*0,04</t>
  </si>
  <si>
    <t>182201101</t>
  </si>
  <si>
    <t>Svahování násypů</t>
  </si>
  <si>
    <t>-596618403</t>
  </si>
  <si>
    <t>"pod ohumusování ve svahu  "   38,597</t>
  </si>
  <si>
    <t>182301122</t>
  </si>
  <si>
    <t>Rozprostření ornice pl do 500 m2 ve svahu přes 1:5 tl vrstvy do 150 mm</t>
  </si>
  <si>
    <t>1843976764</t>
  </si>
  <si>
    <t>veškeré plochy ve svahu, které budou zatravněny</t>
  </si>
  <si>
    <t>"vlevo od mostu:" (3,02+2,07+5,78+3,19)*1,3</t>
  </si>
  <si>
    <t>"vlevo od mostu:" (2,48+5,37+5,06+2,72)*1,3</t>
  </si>
  <si>
    <t>10364101</t>
  </si>
  <si>
    <t>zemina pro terénní úpravy - ornice</t>
  </si>
  <si>
    <t>138926043</t>
  </si>
  <si>
    <t>"nákup a dovoz</t>
  </si>
  <si>
    <t>" dle pol.č.181301102 a 181301122 x tl. x hmot. "     (40,770+38,597)*0,15*1,8</t>
  </si>
  <si>
    <t>184802631</t>
  </si>
  <si>
    <t>Chemické odplevelení po založení kultury postřikem na široko ve svahu do 1:1</t>
  </si>
  <si>
    <t>-191168427</t>
  </si>
  <si>
    <t>185803113</t>
  </si>
  <si>
    <t>Ošetření trávníku shrabáním ve svahu do 1:1</t>
  </si>
  <si>
    <t>-913001409</t>
  </si>
  <si>
    <t>185804312</t>
  </si>
  <si>
    <t>Zalití rostlin vodou plocha přes 20 m2</t>
  </si>
  <si>
    <t>-1940040726</t>
  </si>
  <si>
    <t>79,367*0,05</t>
  </si>
  <si>
    <t>185851121</t>
  </si>
  <si>
    <t>Dovoz vody pro zálivku rostlin za vzdálenost do 1000 m</t>
  </si>
  <si>
    <t>-249197831</t>
  </si>
  <si>
    <t>212792212</t>
  </si>
  <si>
    <t>Odvodnění mostní opěry - drenážní flexibilní plastové potrubí DN 160</t>
  </si>
  <si>
    <t>1896871800</t>
  </si>
  <si>
    <t>drenážní tr. HDPE DN 150 SN8 děrovaná s plným dnem za rubem opěr, ve sklonu min". 3%, vč. T kusů a vyústění skrz klenbu (3x)</t>
  </si>
  <si>
    <t>2*8,0</t>
  </si>
  <si>
    <t>226213211</t>
  </si>
  <si>
    <t>Vrty velkoprofilové svislé zapažené D do 1050 mm hl do 10 m hor. I</t>
  </si>
  <si>
    <t>-1106597876</t>
  </si>
  <si>
    <t>"vč. hluchého vrtání:"   2*7*(1,9+1,7)</t>
  </si>
  <si>
    <t>226213212</t>
  </si>
  <si>
    <t>Vrty velkoprofilové svislé zapažené D do 1050 mm hl do 10 m hor. II</t>
  </si>
  <si>
    <t>-638345655</t>
  </si>
  <si>
    <t>2*7*1,0</t>
  </si>
  <si>
    <t>226213214</t>
  </si>
  <si>
    <t>Vrty velkoprofilové svislé zapažené D do 1050 mm hl do 10 m hor. IV</t>
  </si>
  <si>
    <t>-752985029</t>
  </si>
  <si>
    <t>2*7*1,1</t>
  </si>
  <si>
    <t>231212113</t>
  </si>
  <si>
    <t>Zřízení pilot svislých zapažených D do 1250 mm hl do 10 m s vytažením pažnic z betonu železového</t>
  </si>
  <si>
    <t>942853188</t>
  </si>
  <si>
    <t>2*7*(4,0+0,5)</t>
  </si>
  <si>
    <t>589329420</t>
  </si>
  <si>
    <t>beton C 25/30 XF3 kamenivo frakce 0/22</t>
  </si>
  <si>
    <t>1972033119</t>
  </si>
  <si>
    <t>2*7*(4,0+0,5)*3,14*0,32*0,32</t>
  </si>
  <si>
    <t>231611114</t>
  </si>
  <si>
    <t>Výztuž pilot betonovaných do země ocel z betonářské oceli 10 505</t>
  </si>
  <si>
    <t>-491731594</t>
  </si>
  <si>
    <t>"Výztuž pilot z oceli B500B. Odhad 170 kg/m3</t>
  </si>
  <si>
    <t>20,257*0,17</t>
  </si>
  <si>
    <t>239111113</t>
  </si>
  <si>
    <t>Odbourání vrchní části znehodnocené výplně pilot D piloty do 1250 mm</t>
  </si>
  <si>
    <t>1748692368</t>
  </si>
  <si>
    <t>2*7*0,5</t>
  </si>
  <si>
    <t>275321118</t>
  </si>
  <si>
    <t>Základové patky a bloky ze ŽB C 30/37</t>
  </si>
  <si>
    <t>1916451372</t>
  </si>
  <si>
    <t>" beton C30/37-XF3+XA1"</t>
  </si>
  <si>
    <t>2*(9,1*0,5*1,0+2*2,5*1,0*0,5)</t>
  </si>
  <si>
    <t>275354111</t>
  </si>
  <si>
    <t>Bednění základových patek - zřízení</t>
  </si>
  <si>
    <t>1578086753</t>
  </si>
  <si>
    <t>systémové bednění povrch vodovzdorná překližka nebo ocelové bednění</t>
  </si>
  <si>
    <t>2*(2*9,1+2*2,5+2*3,5)*0,5</t>
  </si>
  <si>
    <t>275354211</t>
  </si>
  <si>
    <t>Bednění základových patek - odstranění</t>
  </si>
  <si>
    <t>-251767250</t>
  </si>
  <si>
    <t>"dle pol.č.275354111"  30,200</t>
  </si>
  <si>
    <t>275361116</t>
  </si>
  <si>
    <t>Výztuž základových patek a bloků z betonářské oceli 10 505</t>
  </si>
  <si>
    <t>-1791928060</t>
  </si>
  <si>
    <t>"Výztuž základů opěr z oceli B500B. Odhad 260 kg/m3</t>
  </si>
  <si>
    <t>14,10*0,260</t>
  </si>
  <si>
    <t>Svislé a kompletní konstrukce</t>
  </si>
  <si>
    <t>317321118</t>
  </si>
  <si>
    <t>Mostní římsy ze ŽB C 30/37</t>
  </si>
  <si>
    <t>663740364</t>
  </si>
  <si>
    <t>"beton C30/37- XF4, XD3</t>
  </si>
  <si>
    <t>(0,3*0,55+0,59*0,25)*2*13,6</t>
  </si>
  <si>
    <t>317353121</t>
  </si>
  <si>
    <t>Bednění mostních říms všech tvarů - zřízení</t>
  </si>
  <si>
    <t>-544739625</t>
  </si>
  <si>
    <t>"systémové bednění, povrchová úprava celoplošné vícevrstvé desky se strukturou dřeva zpevněné povrchově pečetící pryskyřičnou vrstvou</t>
  </si>
  <si>
    <t>(0,25+0,6+0,31)*2*13,6+4*(0,3*0,55+0,59*0,25)</t>
  </si>
  <si>
    <t>317353221</t>
  </si>
  <si>
    <t>Bednění mostních říms všech tvarů - odstranění</t>
  </si>
  <si>
    <t>655699500</t>
  </si>
  <si>
    <t>"dle pol.č.317353121"   32,802</t>
  </si>
  <si>
    <t>317361116</t>
  </si>
  <si>
    <t>Výztuž mostních říms z betonářské oceli 10 505</t>
  </si>
  <si>
    <t>-1121110869</t>
  </si>
  <si>
    <t>"odhad 130 kg/m3,  ocel B500B</t>
  </si>
  <si>
    <t>8,5*0,130</t>
  </si>
  <si>
    <t>334323118</t>
  </si>
  <si>
    <t>Mostní opěry a úložné prahy ze ŽB C 30/37</t>
  </si>
  <si>
    <t>279704923</t>
  </si>
  <si>
    <t>beton C30/37-XF2+XD1</t>
  </si>
  <si>
    <t>"Levé křídlo:" 31,00*0,55</t>
  </si>
  <si>
    <t>"Pravé křídlo:" 33,07*0,55</t>
  </si>
  <si>
    <t>334351112</t>
  </si>
  <si>
    <t>Bednění systémové mostních opěr a úložných prahů z překližek pro ŽB - zřízení</t>
  </si>
  <si>
    <t>928436160</t>
  </si>
  <si>
    <t>Bednění systémové mostních opěr a úložných prahů z překližek pro ŽB - zřízení</t>
  </si>
  <si>
    <t>systémové bednění, povrchová úprava celoplošné vícevrstvé desky se strukturou dřeva zpevněné povrchově pečetící pryskyřičnou vrstvou</t>
  </si>
  <si>
    <t>"Levé křídlo:" 31,00*2+(6,21+1,5+2,28+1,0+1,5+2,32+1,0)*0,55</t>
  </si>
  <si>
    <t>"Pravé křídlo:" 33,07*2+(6,21+1,5+2,39+1,0+1,5+2,35+1,0)*0,55</t>
  </si>
  <si>
    <t>334351211</t>
  </si>
  <si>
    <t>Bednění systémové mostních opěr a úložných prahů z překližek - odstranění</t>
  </si>
  <si>
    <t>-2134093411</t>
  </si>
  <si>
    <t>"dle pol.č.334351112 "   145,608</t>
  </si>
  <si>
    <t>334361226</t>
  </si>
  <si>
    <t>Výztuž křídel, závěrných zdí z betonářské oceli 10 505</t>
  </si>
  <si>
    <t>79694841</t>
  </si>
  <si>
    <t>Výztuž křídel odhad 240kg/m3. Ocel B 500B</t>
  </si>
  <si>
    <t>"křídla:"  35,239*0,240</t>
  </si>
  <si>
    <t>389121113</t>
  </si>
  <si>
    <t>Osazení dílců rámové konstrukce propustků a podchodů hmotnosti do 25 t</t>
  </si>
  <si>
    <t>-1598648779</t>
  </si>
  <si>
    <t>"předpoklad dle pol. dodávky prefabrikátů"  6</t>
  </si>
  <si>
    <t>Zhotovitel ocení v rámci položky kompletní montáž všech prefabrikátů podle  rozměrů uvedených v PD</t>
  </si>
  <si>
    <t>59383557</t>
  </si>
  <si>
    <t>prefabrikát klenbový - klenba r 150 cm dl. 150 cm</t>
  </si>
  <si>
    <t>1171094551</t>
  </si>
  <si>
    <t>Prefabrikát dle PD  - předpoklad typizované délky jednotlivých dílů = 1,5 m (5ks) + atyp 0,5 m</t>
  </si>
  <si>
    <t>"Celková délka = 8m "  8/1,5</t>
  </si>
  <si>
    <t>Zhotovitel ocení v rámci položky kompletní dodávku a dovoz prefabrikátů podle  rozměrů uvedených v PD</t>
  </si>
  <si>
    <t>75</t>
  </si>
  <si>
    <t>451571112</t>
  </si>
  <si>
    <t>Lože pod dlažby ze štěrkopísku vrstva tl nad 100 do 150 mm</t>
  </si>
  <si>
    <t>-535521480</t>
  </si>
  <si>
    <t>ŠP podsyp a nadsyp těsnící fólie v přechodové oblasti v tl. 150 mm</t>
  </si>
  <si>
    <t xml:space="preserve">"Přechodové oblasti:" 2*2*5,39*8,0  </t>
  </si>
  <si>
    <t>76</t>
  </si>
  <si>
    <t>451571211</t>
  </si>
  <si>
    <t>Lože pod dlažby z kameniva těženého hrubého vrstva tl do 100 mm</t>
  </si>
  <si>
    <t>-1217054600</t>
  </si>
  <si>
    <t>štěrkodrť tl 10cm fr.0/32, třídy A, dle ČSN EN 13 285</t>
  </si>
  <si>
    <t>"Pod zádlažbu za křídly:"  4*3,0*0,8</t>
  </si>
  <si>
    <t>"Pod dlažbu na svazích:" 1,3*(8,77+9,68+11,22+11,10)</t>
  </si>
  <si>
    <t>"Pod kamennou rovnaninu:" 1,3*(3,75+5,50+3,67+4,40)</t>
  </si>
  <si>
    <t>77</t>
  </si>
  <si>
    <t>452311121</t>
  </si>
  <si>
    <t>Podkladní desky z betonu prostého tř. C 8/10 otevřený výkop</t>
  </si>
  <si>
    <t>1611663149</t>
  </si>
  <si>
    <t>"Podkladní beton C8/10 - X0</t>
  </si>
  <si>
    <t>"Pod základy:" 0,1*2*(1,4*9,5+2*(3,9-1,4)*1,4)</t>
  </si>
  <si>
    <t>"Ochrana izolace:" 0,1*4,59*8,0</t>
  </si>
  <si>
    <t>78</t>
  </si>
  <si>
    <t>452311151</t>
  </si>
  <si>
    <t>Podkladní desky z betonu prostého tř. C 20/25 otevřený výkop</t>
  </si>
  <si>
    <t>1109206046</t>
  </si>
  <si>
    <t>"Podkladní beton C20/25n - XF3</t>
  </si>
  <si>
    <t>"Pod zádlažbu za křídly:"  4*3,0*0,8*0,1</t>
  </si>
  <si>
    <t>"Pod dlažbu na svazích:" 1,3*(8,77+9,68+11,22+11,10)*0,1</t>
  </si>
  <si>
    <t>"Pod dlažbu v korytě:" 0,73*9,1+2,49*0,2+2,44*0,2</t>
  </si>
  <si>
    <t>79</t>
  </si>
  <si>
    <t>452318510</t>
  </si>
  <si>
    <t>Zajišťovací práh z betonu prostého se zvýšenými nároky na prostředí</t>
  </si>
  <si>
    <t>-2028894105</t>
  </si>
  <si>
    <t>Z betonu C25/30-XF3</t>
  </si>
  <si>
    <t>"V patě svahů:" 0,8*0,4*(7,62+6,44+2,0+6,73+2,0+6,72+2,0)</t>
  </si>
  <si>
    <t>"V korytě:" 1,0*0,5*(3,50+3,63)</t>
  </si>
  <si>
    <t>80</t>
  </si>
  <si>
    <t>452351101</t>
  </si>
  <si>
    <t>Bednění podkladních desek nebo bloků nebo sedlového lože otevřený výkop</t>
  </si>
  <si>
    <t>1354053863</t>
  </si>
  <si>
    <t>vč. odbednění</t>
  </si>
  <si>
    <t>"Sokl pod drenáž za opěrou:"  2*1,13*8,0</t>
  </si>
  <si>
    <t>"Pod základy rámových stojek:"  2*0,1*(2*3,9+2*1,4+2*2,5+6,7)</t>
  </si>
  <si>
    <t>81</t>
  </si>
  <si>
    <t>457311114</t>
  </si>
  <si>
    <t>Vyrovnávací nebo spádový beton C 12/15 včetně úpravy povrchu</t>
  </si>
  <si>
    <t>-856407467</t>
  </si>
  <si>
    <t>"Sokl pod drenáž C8/10n-X0:" 2*0,34*8,0</t>
  </si>
  <si>
    <t>82</t>
  </si>
  <si>
    <t>458311131</t>
  </si>
  <si>
    <t>Filtrační vrstvy za opěrou z betonu drenážního hutněného po vrstvách</t>
  </si>
  <si>
    <t>-1854231250</t>
  </si>
  <si>
    <t>drenážní beton MCB-8</t>
  </si>
  <si>
    <t>"Obetonování drenážních trub:"    2*8,0*((0,43+0,3)/2*0,3)</t>
  </si>
  <si>
    <t>83</t>
  </si>
  <si>
    <t>461991111</t>
  </si>
  <si>
    <t>Zřízení ochranného opevnění dna a svahů melioračních kanálů z geotextilie, fólie nebo síťoviny</t>
  </si>
  <si>
    <t>217610717</t>
  </si>
  <si>
    <t>"Izolace přechodové oblasti. Geomembrána min. pevnosti 20kN/m a tažností min. 20% v obou směrech.</t>
  </si>
  <si>
    <t>2*5,56*8,0</t>
  </si>
  <si>
    <t>84</t>
  </si>
  <si>
    <t>69341024</t>
  </si>
  <si>
    <t>geomembrány hydroizolační pevnost min 20 kN/m</t>
  </si>
  <si>
    <t>901459433</t>
  </si>
  <si>
    <t>"dle pol.č.461991111 + 15 % " 88,960*1,15</t>
  </si>
  <si>
    <t>85</t>
  </si>
  <si>
    <t>463212121</t>
  </si>
  <si>
    <t>Rovnanina z lomového kamene s vyklínováním spár těženým kamenivem</t>
  </si>
  <si>
    <t>-1696271455</t>
  </si>
  <si>
    <t>Kamená rovnanina na sucho tl. 200 mm</t>
  </si>
  <si>
    <t>1,3*(3,75+5,50+3,67+4,40)*0,2</t>
  </si>
  <si>
    <t>86</t>
  </si>
  <si>
    <t>463212191</t>
  </si>
  <si>
    <t>Příplatek za vypracováni líce rovnaniny</t>
  </si>
  <si>
    <t>641704775</t>
  </si>
  <si>
    <t>1,3*(3,75+5,50+3,67+4,40)</t>
  </si>
  <si>
    <t>87</t>
  </si>
  <si>
    <t>465513157</t>
  </si>
  <si>
    <t>Dlažba svahu u opěr z upraveného lomového žulového kamene tl 200 mm do lože C 25/30 pl přes 10 m2</t>
  </si>
  <si>
    <t>978979212</t>
  </si>
  <si>
    <t xml:space="preserve">"Dlažby z lom. kamene tl. do 200 mm, (kamenivo tř. i dle ČSN 72 1860) do betonu C20/25n-XF3, včetně spárování cem. maltou MC25 XF4. </t>
  </si>
  <si>
    <t>"Dlažba za křídly:"  4*2,0*0,8</t>
  </si>
  <si>
    <t>"Dlažba na svazích:" 1,3*(8,77+9,68+11,22+11,10)</t>
  </si>
  <si>
    <t>88</t>
  </si>
  <si>
    <t>465513228</t>
  </si>
  <si>
    <t>Dlažba z lomového kamene na cementovou maltu s vyspárováním tl 250 mm pro hráze</t>
  </si>
  <si>
    <t>241201841</t>
  </si>
  <si>
    <t>Dlažba z lomového kamene na cementovou maltu s vyspárováním tl 200 mm pro hydromeliorace</t>
  </si>
  <si>
    <t>Tl. 0.20 m vč. spárování MC25 XF4, kámen pro vodohospodářské účely dle ČSN EN 13383-1</t>
  </si>
  <si>
    <t>"Dlažba v korytě:"   3,0*9,1+2,49+2,44</t>
  </si>
  <si>
    <t>89</t>
  </si>
  <si>
    <t>58380750</t>
  </si>
  <si>
    <t>kámen lomový regulační (10t=6,5 m3)</t>
  </si>
  <si>
    <t>-1223367518</t>
  </si>
  <si>
    <t>"dle pol.č.465513228  10 % na ztratné"  (32,23*0,2)/6,5*10*1,1</t>
  </si>
  <si>
    <t>Komunikace</t>
  </si>
  <si>
    <t>90</t>
  </si>
  <si>
    <t>-1207338306</t>
  </si>
  <si>
    <t>"Podkl. vrstva vozovky: "    8,0*20,6</t>
  </si>
  <si>
    <t>91</t>
  </si>
  <si>
    <t>-491180076</t>
  </si>
  <si>
    <t>Asfaltový beton vrstva podkladní ACP 16 (obalované kamenivo střednězrnné - OKS) s rozprostřením a zhutněním v pruhu šířky přes 3 m, po zhutnění tl. 50</t>
  </si>
  <si>
    <t>"vozovka - podkladní vrstva:" 8,0*20,6</t>
  </si>
  <si>
    <t>92</t>
  </si>
  <si>
    <t>567512111</t>
  </si>
  <si>
    <t>Recyklace podkladu za studena na místě - promísení s pojivem, kamenivem tl 120 mm do 1000 m2</t>
  </si>
  <si>
    <t>-1509997272</t>
  </si>
  <si>
    <t>"2 vrstvy:" 2*(10,58*2*3,5+8,0*13,6)</t>
  </si>
  <si>
    <t>93</t>
  </si>
  <si>
    <t>58522110</t>
  </si>
  <si>
    <t xml:space="preserve">cement struskoportlandský </t>
  </si>
  <si>
    <t>-1014985625</t>
  </si>
  <si>
    <t>pro studenou recyklaci - cca 3% objemu</t>
  </si>
  <si>
    <t>365,72*0,1*2,300*0,03</t>
  </si>
  <si>
    <t>94</t>
  </si>
  <si>
    <t>111625530</t>
  </si>
  <si>
    <t>asfaltová kationaktivní emulze</t>
  </si>
  <si>
    <t>1098922328</t>
  </si>
  <si>
    <t>pro studenou recyklaci - cca 4% objemu</t>
  </si>
  <si>
    <t>365,72*0,1*2,300*0,04</t>
  </si>
  <si>
    <t>95</t>
  </si>
  <si>
    <t>569831111</t>
  </si>
  <si>
    <t>Zpevnění krajnic štěrkodrtí tl 100 mm</t>
  </si>
  <si>
    <t>826964159</t>
  </si>
  <si>
    <t xml:space="preserve">nezpevněná krajnice stěrkodrtí ŠDB 0/32 tl. 100mm </t>
  </si>
  <si>
    <t>(1,2+0,63+0,78*2)</t>
  </si>
  <si>
    <t>96</t>
  </si>
  <si>
    <t>-123934713</t>
  </si>
  <si>
    <t xml:space="preserve">0,21*4*0,5 </t>
  </si>
  <si>
    <t>97</t>
  </si>
  <si>
    <t>10364100</t>
  </si>
  <si>
    <t>1718932406</t>
  </si>
  <si>
    <t>"dle pol.č.569903311  m3 x hmotn. "  0,42*1,8</t>
  </si>
  <si>
    <t>98</t>
  </si>
  <si>
    <t>573111112</t>
  </si>
  <si>
    <t>Postřik živičný infiltrační s posypem z asfaltu množství 1 kg/m2</t>
  </si>
  <si>
    <t>-760930553</t>
  </si>
  <si>
    <t>"PI-B 1,0kg/m2 - uváděno v množství zbytkového pojiva"</t>
  </si>
  <si>
    <t>"vozovka - pod vrstvu ACP 16:" 8,0*20,6</t>
  </si>
  <si>
    <t>99</t>
  </si>
  <si>
    <t>Postřik živičný spojovací ze silniční emulze v množství 0,30 kg/m2</t>
  </si>
  <si>
    <t>231276938</t>
  </si>
  <si>
    <t>"vozovka - pod ACO a ACL:" 2*8,0*20,6</t>
  </si>
  <si>
    <t>100</t>
  </si>
  <si>
    <t>-1260504564</t>
  </si>
  <si>
    <t>"vozovka - obrusná vrstva ACO 11+ tl. 40mm, se zametením, očištěním podkladu"</t>
  </si>
  <si>
    <t>8,0*20,6</t>
  </si>
  <si>
    <t>101</t>
  </si>
  <si>
    <t>-114933742</t>
  </si>
  <si>
    <t>vozovka - ložní vrstva ACL 16+ tl. 60mm + rozšíření 2%, se zametením, očištěním podkladu</t>
  </si>
  <si>
    <t>102</t>
  </si>
  <si>
    <t>591141111</t>
  </si>
  <si>
    <t>Kladení dlažby z kostek velkých z kamene na MC tl 50 mm</t>
  </si>
  <si>
    <t>-2003484470</t>
  </si>
  <si>
    <t>Dlažba z kamenných kostek 80/100 do betonu</t>
  </si>
  <si>
    <t>3*0,61+0,93</t>
  </si>
  <si>
    <t>103</t>
  </si>
  <si>
    <t>58380160</t>
  </si>
  <si>
    <t>kostka dlažební žula velká</t>
  </si>
  <si>
    <t>-1293744596</t>
  </si>
  <si>
    <t>kostka 80/100 mm</t>
  </si>
  <si>
    <t>"dle pol.č.591141111    pl. x tl. x obj. hm. x 2% ztratné"     2,76*0,1*2,6*1,02</t>
  </si>
  <si>
    <t>104</t>
  </si>
  <si>
    <t>628611111</t>
  </si>
  <si>
    <t>Nátěr betonu mostu akrylátový 2x impregnační OS-A</t>
  </si>
  <si>
    <t>1129553222</t>
  </si>
  <si>
    <t>"ochranný nátěr (S1 dle TKP PK, kap. 31) celý horní povrch říms</t>
  </si>
  <si>
    <t>2*13,6*0,8</t>
  </si>
  <si>
    <t>105</t>
  </si>
  <si>
    <t>628611121</t>
  </si>
  <si>
    <t>Nátěr betonu mostu akrylátový 1x podkladní</t>
  </si>
  <si>
    <t>1423311107</t>
  </si>
  <si>
    <t>2*13,6*(0,8+0,15)</t>
  </si>
  <si>
    <t>106</t>
  </si>
  <si>
    <t>628611131</t>
  </si>
  <si>
    <t>Nátěr betonu mostu akrylátový 2x ochranný pružný OS-C</t>
  </si>
  <si>
    <t>219839197</t>
  </si>
  <si>
    <t>ochranný povlak (S4 dle TKP PK, kap. 31) obrubníkové hrany říms</t>
  </si>
  <si>
    <t>2*13,6*(0,15+0,25)</t>
  </si>
  <si>
    <t>107</t>
  </si>
  <si>
    <t>87634</t>
  </si>
  <si>
    <t>Chráničky z trub plastových do DN 200 mm</t>
  </si>
  <si>
    <t>-1715355218</t>
  </si>
  <si>
    <t>vyústění drenáže zkrz křídlo tr. HDPE DN 180 s navařenou přírubou 400x400x5</t>
  </si>
  <si>
    <t>2*0,4</t>
  </si>
  <si>
    <t>technická specifikace viz. OTSKP-SPK</t>
  </si>
  <si>
    <t>108</t>
  </si>
  <si>
    <t>911331131</t>
  </si>
  <si>
    <t>Svodidlo ocelové jednostranné zádržnosti H1 se zaberaněním sloupků v rozmezí do 2 m</t>
  </si>
  <si>
    <t>-1182008012</t>
  </si>
  <si>
    <t>kompletní ocel. silniční svodidlo pro tř. zadrž. H1/W4 včetně upevnění, dilat. styků, směrových sloupků s odrazkami, a povrchové ochrany dle TZ a TK</t>
  </si>
  <si>
    <t>"Vlevo:" 4,0+12,0</t>
  </si>
  <si>
    <t>"Vpravo:" 18,0+12,0</t>
  </si>
  <si>
    <t>109</t>
  </si>
  <si>
    <t>911331411</t>
  </si>
  <si>
    <t>Náběh ocelového svodidla jednostranný délky do 4 m se zaberaněním sloupků v rozmezí do 2 m</t>
  </si>
  <si>
    <t>879924415</t>
  </si>
  <si>
    <t>"Náběh krátký:"   4*4,0</t>
  </si>
  <si>
    <t>110</t>
  </si>
  <si>
    <t>911334121</t>
  </si>
  <si>
    <t>Svodidlo ocelové zábradelní zádržnosti H2 kotvené do římsy s výplní z vodorovných tyčí</t>
  </si>
  <si>
    <t>-1611041867</t>
  </si>
  <si>
    <t>kompletní ocel. most. zábradelní svodidlo pro tř. zadrž. H2 na obou římsách včetně upevnění, dilat. styků, směrových sloupků s odrazkami</t>
  </si>
  <si>
    <t>a povrchové úpravy PKO, nátěr</t>
  </si>
  <si>
    <t>2*14,0</t>
  </si>
  <si>
    <t>111</t>
  </si>
  <si>
    <t>91345</t>
  </si>
  <si>
    <t>Nivelační značky kovové</t>
  </si>
  <si>
    <t>-1324560207</t>
  </si>
  <si>
    <t>"na spodní stavbě a na římsách, nerez. provedení, životnost min 50 let</t>
  </si>
  <si>
    <t>"Na křídlech:" 4</t>
  </si>
  <si>
    <t>"Na římsách:" 2*3</t>
  </si>
  <si>
    <t>112</t>
  </si>
  <si>
    <t>914112111</t>
  </si>
  <si>
    <t>Tabulka s označením evidenčního čísla mostu</t>
  </si>
  <si>
    <t>-2092925824</t>
  </si>
  <si>
    <t xml:space="preserve">"na silnici "  2  </t>
  </si>
  <si>
    <t>113</t>
  </si>
  <si>
    <t>-1296174281</t>
  </si>
  <si>
    <t>"1. fáze VDZ, čára V2b/3/1,5/0,125:" 20,6</t>
  </si>
  <si>
    <t>114</t>
  </si>
  <si>
    <t>961599550</t>
  </si>
  <si>
    <t>"1. fáze VDZ čára V4/0,25:" 2*20,6</t>
  </si>
  <si>
    <t>115</t>
  </si>
  <si>
    <t>-1700849788</t>
  </si>
  <si>
    <t>"2. fáze VDZ čára V2b/3/1,5/0,125:" 20,6</t>
  </si>
  <si>
    <t>116</t>
  </si>
  <si>
    <t>857726669</t>
  </si>
  <si>
    <t>"2. fáze VDZ čára V4/0,25:" 2*20,6</t>
  </si>
  <si>
    <t>117</t>
  </si>
  <si>
    <t>1750138485</t>
  </si>
  <si>
    <t>"vodící proužek V4/0,25:" 2*20,6</t>
  </si>
  <si>
    <t>"stř. děl. čára V2b/3/1,5/0,125:"  20,6</t>
  </si>
  <si>
    <t>118</t>
  </si>
  <si>
    <t>916131213</t>
  </si>
  <si>
    <t>Osazení silničního obrubníku betonového stojatého s boční opěrou do lože z betonu prostého</t>
  </si>
  <si>
    <t>646485016</t>
  </si>
  <si>
    <t>"silniční obrubník 150/300 v provedení do prostředí XF4 včetně zabetonování do betonu C20/25n XF3 a spárování cem. maltou MC25 XF4</t>
  </si>
  <si>
    <t>4*3,0</t>
  </si>
  <si>
    <t>119</t>
  </si>
  <si>
    <t>59217034</t>
  </si>
  <si>
    <t>obrubník betonový silniční 100x15x30 cm</t>
  </si>
  <si>
    <t>1449565339</t>
  </si>
  <si>
    <t>silniční obrubník 150/300 v provedení do prostředí XF4</t>
  </si>
  <si>
    <t>"dle pol.č.916131213  +5 % ztratné"  12*1,05</t>
  </si>
  <si>
    <t>120</t>
  </si>
  <si>
    <t>916231213</t>
  </si>
  <si>
    <t>Osazení chodníkového obrubníku betonového stojatého s boční opěrou do lože z betonu prostého</t>
  </si>
  <si>
    <t>1304558220</t>
  </si>
  <si>
    <t>obrubník 100/250 v provedení do prostředí XF4 včetně zabetonování do betonu C20/25n XF3 a spárování cem. maltou MC25 XF4</t>
  </si>
  <si>
    <t xml:space="preserve">"vlevo:" 1,7+1,4+1,4+3,0*1,3+2,6*1,3+1,9+0,9+0,9 </t>
  </si>
  <si>
    <t>"vpravo:" 2,2+0,9+0,9+3,0*1,3+3,0*1,3+1,9+0,9+0,9</t>
  </si>
  <si>
    <t>121</t>
  </si>
  <si>
    <t>59217017</t>
  </si>
  <si>
    <t>obrubník betonový chodníkový 100x10x25 cm</t>
  </si>
  <si>
    <t>134352930</t>
  </si>
  <si>
    <t>obrubník 100/250 v provedení do prostředí XF4</t>
  </si>
  <si>
    <t>"dle pol.č.916231213  +5 % ztratné"  30,98*1,05</t>
  </si>
  <si>
    <t>122</t>
  </si>
  <si>
    <t>916991121</t>
  </si>
  <si>
    <t>Lože pod obrubníky, krajníky nebo obruby z dlažebních kostek z betonu prostého</t>
  </si>
  <si>
    <t>-1822909725</t>
  </si>
  <si>
    <t>"dle pol.č.916131213  "  12*0,3*0,1</t>
  </si>
  <si>
    <t>"dle pol.č.916231213  "  30,98*0,25*0,1</t>
  </si>
  <si>
    <t>123</t>
  </si>
  <si>
    <t>919112221</t>
  </si>
  <si>
    <t>Řezání spár pro vytvoření komůrky š 15 mm hl 20 mm pro těsnící zálivku v živičném krytu</t>
  </si>
  <si>
    <t>-1878090813</t>
  </si>
  <si>
    <t>"dle pol.č.919121221"  78,4</t>
  </si>
  <si>
    <t>124</t>
  </si>
  <si>
    <t>919121221</t>
  </si>
  <si>
    <t>Těsnění spár zálivkou za studena pro komůrky š 15 mm hl 20 mm bez těsnicího profilu</t>
  </si>
  <si>
    <t>-1687694591</t>
  </si>
  <si>
    <t>"těsnící zálivka typu N2 dle ČSN EN 14188 včetně úpravy spár a přípravy povrchu  tl. 40 mm (tj. výměra 2x)</t>
  </si>
  <si>
    <t>"Podél říms a obrubníků:" 2*2*(13,6+2*3,0)</t>
  </si>
  <si>
    <t>125</t>
  </si>
  <si>
    <t>919724131</t>
  </si>
  <si>
    <t>Drenážní geosyntetikum laminované geotextilií a fólií</t>
  </si>
  <si>
    <t>305821676</t>
  </si>
  <si>
    <t>drenážní geokompozit (drenážní jádro+oboustranná geotextilie) min. tl. po stlačení 6 mm</t>
  </si>
  <si>
    <t>"rub křídel:"    31,07+28,99</t>
  </si>
  <si>
    <t>"ochrana rubu rámu:"  7,35*8,0</t>
  </si>
  <si>
    <t>126</t>
  </si>
  <si>
    <t>919726124</t>
  </si>
  <si>
    <t>Geotextilie pro ochranu, separaci a filtraci netkaná měrná hmotnost do 800 g/m2</t>
  </si>
  <si>
    <t>220284605</t>
  </si>
  <si>
    <t>Ochrana konstrukcí z geotextilie gramáže min. 600g/m2</t>
  </si>
  <si>
    <t>"ochrana izolace prac. spár z pol. 711432101:" 56,325</t>
  </si>
  <si>
    <t>127</t>
  </si>
  <si>
    <t>931994132</t>
  </si>
  <si>
    <t>Těsnění dilatační spáry betonové konstrukce silikonovým tmelem do pl 4,0 cm2</t>
  </si>
  <si>
    <t>399947053</t>
  </si>
  <si>
    <t>Těsnění spár trvale pružným těsnícím silikonovým tmelem šedé barvy (typ F-25-HM-M1p dle ČSN EN ISO 11600)</t>
  </si>
  <si>
    <t>"smršťovací spáry říms:" 2*4*1,96</t>
  </si>
  <si>
    <t>"spáry mezi segmenty a segm. a čely - těsnění na líci" 7*6,41</t>
  </si>
  <si>
    <t>128</t>
  </si>
  <si>
    <t>933331</t>
  </si>
  <si>
    <t>Zkouška integrity ultrazvukem v trubkách pilot systémových</t>
  </si>
  <si>
    <t>1886231886</t>
  </si>
  <si>
    <t>"zkouška CHA"   2</t>
  </si>
  <si>
    <t>129</t>
  </si>
  <si>
    <t>933333</t>
  </si>
  <si>
    <t>Zkouška integrity ultrazvukem odraz metod pit pilot systémových</t>
  </si>
  <si>
    <t>766160532</t>
  </si>
  <si>
    <t>130</t>
  </si>
  <si>
    <t>936942211</t>
  </si>
  <si>
    <t>Zhotovení tabulky s letopočtem opravy mostu vložením šablony do bednění</t>
  </si>
  <si>
    <t>1812502330</t>
  </si>
  <si>
    <t>"Otiskem fólií do betonu, výška písma min. 175 mm" 2</t>
  </si>
  <si>
    <t>131</t>
  </si>
  <si>
    <t>1393846093</t>
  </si>
  <si>
    <t>2*20,6*8,0</t>
  </si>
  <si>
    <t>132</t>
  </si>
  <si>
    <t>941121111</t>
  </si>
  <si>
    <t>Montáž lešení řadového trubkového těžkého s podlahami zatížení do 300 kg/m2 š do 1,5 m v do 10 m</t>
  </si>
  <si>
    <t>-1213404082</t>
  </si>
  <si>
    <t>2*(14*4,0)</t>
  </si>
  <si>
    <t>133</t>
  </si>
  <si>
    <t>941121211</t>
  </si>
  <si>
    <t>Příplatek k lešení řadovému trubkovému těžkému s podlahami š 1,5 m v 10 m za první a ZKD den použití</t>
  </si>
  <si>
    <t>1101882211</t>
  </si>
  <si>
    <t>předpoklad 1 měsíc</t>
  </si>
  <si>
    <t>"dle pol.č.941121111"  112*30</t>
  </si>
  <si>
    <t>134</t>
  </si>
  <si>
    <t>941121811</t>
  </si>
  <si>
    <t>Demontáž lešení řadového trubkového těžkého s podlahami zatížení do 300 kg/m2 š do 1,5 m v do 10 m</t>
  </si>
  <si>
    <t>726419611</t>
  </si>
  <si>
    <t>"dle pol.č.941121111"  112,0</t>
  </si>
  <si>
    <t>135</t>
  </si>
  <si>
    <t>962022491</t>
  </si>
  <si>
    <t>Bourání zdiva nadzákladového kamenného na MC přes 1 m3</t>
  </si>
  <si>
    <t>251560670</t>
  </si>
  <si>
    <t>Bourání mostních zdí z kamene</t>
  </si>
  <si>
    <t>"Předpoklad - opěry" 2*2,26*9,7</t>
  </si>
  <si>
    <t>"Předpoklad - křídla"  (3,3+1,0)/2*0,75*(2,9+3,0+2,5+2,5)</t>
  </si>
  <si>
    <t>"Předpoklad- čela:"   2*1,8*0,75*4,8</t>
  </si>
  <si>
    <t>136</t>
  </si>
  <si>
    <t>963021445</t>
  </si>
  <si>
    <t>Bourání kamenných kleneb na MC tl do 500 mm</t>
  </si>
  <si>
    <t>-692581516</t>
  </si>
  <si>
    <t>Bourání klenby z kamene  v tl. 350 mm</t>
  </si>
  <si>
    <t>4,5*9,7</t>
  </si>
  <si>
    <t>137</t>
  </si>
  <si>
    <t>965022131</t>
  </si>
  <si>
    <t>Bourání kamenných podlah nebo dlažeb z lomového kamene nebo kostek pl přes 1 m2</t>
  </si>
  <si>
    <t>479800631</t>
  </si>
  <si>
    <t>Bourání kamenné dlažby v tl. 0,2 m</t>
  </si>
  <si>
    <t>"Koryto pod mostem:" 9,7*2,8</t>
  </si>
  <si>
    <t>138</t>
  </si>
  <si>
    <t>1939041096</t>
  </si>
  <si>
    <t>"odstranění vč. odvozu do sběrných surovin nebo předání správci</t>
  </si>
  <si>
    <t>"ev. č. mostu - 2 ks "  2</t>
  </si>
  <si>
    <t>139</t>
  </si>
  <si>
    <t>966075141</t>
  </si>
  <si>
    <t>Odstranění kovového zábradlí vcelku</t>
  </si>
  <si>
    <t>-1696955781</t>
  </si>
  <si>
    <t>"zábradlí z ocelových tyčí, vč. odříznutí a odvozu do sběrných surovin "</t>
  </si>
  <si>
    <t>2*5,0</t>
  </si>
  <si>
    <t>140</t>
  </si>
  <si>
    <t>985131221</t>
  </si>
  <si>
    <t>Očištění ploch stěn, rubu kleneb a podlah nesušeným křemičitým pískem (metodou torbo)</t>
  </si>
  <si>
    <t>1190781412</t>
  </si>
  <si>
    <t>"Otryskání rubu klenby kovovou drtí  před pokládkou izolace"   7,35*8,0</t>
  </si>
  <si>
    <t>141</t>
  </si>
  <si>
    <t>997013801</t>
  </si>
  <si>
    <t>Poplatek za uložení na skládce (skládkovné) stavebního odpadu betonového kód odpadu 170 101</t>
  </si>
  <si>
    <t>-1917519717</t>
  </si>
  <si>
    <t>"na skládku - beton</t>
  </si>
  <si>
    <t>"dle pol.č.239111113"  7,0*3,14*0,32*0,32*2,4</t>
  </si>
  <si>
    <t>142</t>
  </si>
  <si>
    <t>997211511</t>
  </si>
  <si>
    <t>Vodorovná doprava suti po suchu na vzdálenost do 1 km</t>
  </si>
  <si>
    <t>628612002</t>
  </si>
  <si>
    <t>Frézovaná balenka ke zpětnému použití pro položku stabilizace na mezideponii</t>
  </si>
  <si>
    <t>"dle pol.č.113154121"  148,32*0,03*2,56</t>
  </si>
  <si>
    <t>"dle pol.č.113154121"  296,64*0,1*2,56</t>
  </si>
  <si>
    <t>"štěrkové podkladní vrstvy</t>
  </si>
  <si>
    <t>"dle pol.č.113107163"   179,22*0,3*1,9</t>
  </si>
  <si>
    <t>143</t>
  </si>
  <si>
    <t>997211519</t>
  </si>
  <si>
    <t>Příplatek ZKD 1 km u vodorovné dopravy suti</t>
  </si>
  <si>
    <t>-28635410</t>
  </si>
  <si>
    <t>na skládku - štěrkové vrstvy</t>
  </si>
  <si>
    <t>"dle pol.č.997211511 x 19"  102,155*19</t>
  </si>
  <si>
    <t>na mezideponii - frézovaná balenka</t>
  </si>
  <si>
    <t>"dle pol.č.997211511 x 3"  87,331*3</t>
  </si>
  <si>
    <t>frézovaná balenka - zpět k zabudování</t>
  </si>
  <si>
    <t>"zhotovitel poromítne v rámci položky cenu za odvoz na skládku dle svých zvyklostí a možností skládkování "</t>
  </si>
  <si>
    <t>144</t>
  </si>
  <si>
    <t>997211521</t>
  </si>
  <si>
    <t>Vodorovná doprava vybouraných hmot po suchu na vzdálenost do 1 km</t>
  </si>
  <si>
    <t>649064047</t>
  </si>
  <si>
    <t>kámen</t>
  </si>
  <si>
    <t>"dle pol.č.962022491"  74,38*2,5</t>
  </si>
  <si>
    <t>"dle pol.č.963021445"  43,65*0,35*2,5</t>
  </si>
  <si>
    <t>"dle pol.č.965022131"  27,16*0,2*2,5</t>
  </si>
  <si>
    <t>k investorovi nebo do sběrných surovin (odkup zhotovitelem)</t>
  </si>
  <si>
    <t>"dle pol.č.966006132"    2*0,082</t>
  </si>
  <si>
    <t>"dle pol.č.966075141"    10*0,018</t>
  </si>
  <si>
    <t>145</t>
  </si>
  <si>
    <t>997211529</t>
  </si>
  <si>
    <t>Příplatek ZKD 1 km u vodorovné dopravy vybouraných hmot</t>
  </si>
  <si>
    <t>1689971043</t>
  </si>
  <si>
    <t>"dle pol.č.997211521 x 19"  243,470*19</t>
  </si>
  <si>
    <t>146</t>
  </si>
  <si>
    <t>997211612</t>
  </si>
  <si>
    <t>Nakládání vybouraných hmot na dopravní prostředky pro vodorovnou dopravu</t>
  </si>
  <si>
    <t>2119150084</t>
  </si>
  <si>
    <t>"dle pol.č.997211521"   243,470</t>
  </si>
  <si>
    <t>frézovaná balenka na mezideponii - zpět k zabudování</t>
  </si>
  <si>
    <t>"dle pol.č.997211511"  87,331</t>
  </si>
  <si>
    <t>147</t>
  </si>
  <si>
    <t>-1614989430</t>
  </si>
  <si>
    <t>148</t>
  </si>
  <si>
    <t>998212111</t>
  </si>
  <si>
    <t>Přesun hmot pro mosty zděné, monolitické betonové nebo ocelové v do 20 m</t>
  </si>
  <si>
    <t>-195448918</t>
  </si>
  <si>
    <t>PSV</t>
  </si>
  <si>
    <t>Práce a dodávky PSV</t>
  </si>
  <si>
    <t>711</t>
  </si>
  <si>
    <t>Izolace proti vodě, vlhkosti a plynům</t>
  </si>
  <si>
    <t>149</t>
  </si>
  <si>
    <t>711112001</t>
  </si>
  <si>
    <t>Provedení izolace proti zemní vlhkosti svislé za studena nátěrem penetračním</t>
  </si>
  <si>
    <t>-296380458</t>
  </si>
  <si>
    <t>"Nátěr všech zasypaných ploch spodní stavby</t>
  </si>
  <si>
    <t>"Základy:"  2*(0,5*(9,1*2+2,5*2+3,5*2)+0,5*2*2,5+0,7*8,55)</t>
  </si>
  <si>
    <t>"Rám:" 2*0,44*9,1</t>
  </si>
  <si>
    <t>"Levé čelo:"  28,99+7,24+7,27+(2*(1,5+1,0)+2,32+2,28)*0,55</t>
  </si>
  <si>
    <t>"Pravé čelo:"  31,07+7,24+7,22+(2*(1,5+1,0)+2,35+2,39)*0,55</t>
  </si>
  <si>
    <t>"Levé křídlo O2:"  ((2,74+0,2)*(4,17+0,32)/2)+4,66*0,8+(5,63*1,0)+1,0*0,55+0,25*4,35+8,46</t>
  </si>
  <si>
    <t>150</t>
  </si>
  <si>
    <t>11163150</t>
  </si>
  <si>
    <t>lak asfaltový penetrační</t>
  </si>
  <si>
    <t>-826451221</t>
  </si>
  <si>
    <t>"+10% ztratné</t>
  </si>
  <si>
    <t>180,901*0,4*0,001*1,1</t>
  </si>
  <si>
    <t>151</t>
  </si>
  <si>
    <t>711112002</t>
  </si>
  <si>
    <t>Provedení izolace proti zemní vlhkosti svislé za studena lakem asfaltovým</t>
  </si>
  <si>
    <t>-1923656245</t>
  </si>
  <si>
    <t>"z položky  711112001</t>
  </si>
  <si>
    <t>180,901*2</t>
  </si>
  <si>
    <t>152</t>
  </si>
  <si>
    <t>11163152</t>
  </si>
  <si>
    <t>lak asfaltový izolační</t>
  </si>
  <si>
    <t>-761194496</t>
  </si>
  <si>
    <t>"10 % ztratné</t>
  </si>
  <si>
    <t>361,802*0,5*0,001*1,1</t>
  </si>
  <si>
    <t>153</t>
  </si>
  <si>
    <t>711132101</t>
  </si>
  <si>
    <t>Provedení izolace proti zemní vlhkosti pásy na sucho svislé AIP nebo tkaninou</t>
  </si>
  <si>
    <t>-2128504733</t>
  </si>
  <si>
    <t>"Izolace rubu klenby položením AIP tl. 5 mm.</t>
  </si>
  <si>
    <t>7,35*8,0</t>
  </si>
  <si>
    <t>154</t>
  </si>
  <si>
    <t>62833159</t>
  </si>
  <si>
    <t>pás těžký asfaltovaný G 200 S40</t>
  </si>
  <si>
    <t>1659912661</t>
  </si>
  <si>
    <t>" dle pol.č.711132101 + 15% na přesahy"    58,8*1,15</t>
  </si>
  <si>
    <t>155</t>
  </si>
  <si>
    <t>711432101</t>
  </si>
  <si>
    <t>Provedení izolace proti tlakové vodě svislé na sucho pásem AIP nebo tkaninou</t>
  </si>
  <si>
    <t>-690458394</t>
  </si>
  <si>
    <t>"Izolace prac. spár na rubu konstrukce z natav. AIP tl. 5 mm. Včetně izolace.</t>
  </si>
  <si>
    <t>"Pracovní spára rám-křídla:"  2*7,75*0,5</t>
  </si>
  <si>
    <t>"Pracovní spáry mezi segmenty klenby:" 5*7,35*0,5</t>
  </si>
  <si>
    <t>"Pracovní spára základ-rám:" 2*(8+9,1)*0,5</t>
  </si>
  <si>
    <t>"Pracovní spára základ-křídlo:" 4*(2,85+3,15+2*0,55)*0,5</t>
  </si>
  <si>
    <t>156</t>
  </si>
  <si>
    <t>109094805</t>
  </si>
  <si>
    <t>"dle pol.č.711432101 + 15 % ztratné"  57,425*1,15</t>
  </si>
  <si>
    <t>157</t>
  </si>
  <si>
    <t>998711101</t>
  </si>
  <si>
    <t>Přesun hmot tonážní pro izolace proti vodě, vlhkosti a plynům v objektech výšky do 6 m</t>
  </si>
  <si>
    <t>-1364633754</t>
  </si>
  <si>
    <t>Práce a dodávky M</t>
  </si>
  <si>
    <t>22-M</t>
  </si>
  <si>
    <t>Montáže technologických zařízení pro dopravní stavby</t>
  </si>
  <si>
    <t>158</t>
  </si>
  <si>
    <t>220320391</t>
  </si>
  <si>
    <t>Montáž tabule informační na nosnou konstrukci do 100 kg</t>
  </si>
  <si>
    <t>1735790287</t>
  </si>
  <si>
    <t>1+2</t>
  </si>
  <si>
    <t>159</t>
  </si>
  <si>
    <t>220320391R</t>
  </si>
  <si>
    <t>Dodávka tabulky zhotovitele</t>
  </si>
  <si>
    <t>ks</t>
  </si>
  <si>
    <t>256</t>
  </si>
  <si>
    <t>1533800334</t>
  </si>
  <si>
    <t>160</t>
  </si>
  <si>
    <t>220320392R</t>
  </si>
  <si>
    <t>Dodávka informační tabule stavby</t>
  </si>
  <si>
    <t>-532050888</t>
  </si>
  <si>
    <t>" pro všechny SO "  2</t>
  </si>
  <si>
    <t>46-M</t>
  </si>
  <si>
    <t>Zemní práce při extr.mont.pracích</t>
  </si>
  <si>
    <t>161</t>
  </si>
  <si>
    <t>460030028</t>
  </si>
  <si>
    <t>Ostatní práce štěpkování netěžitelného porostu s odvozem</t>
  </si>
  <si>
    <t>prms</t>
  </si>
  <si>
    <t>-1987436823</t>
  </si>
  <si>
    <t>"dle pol.č.111212312"  3*0,1</t>
  </si>
  <si>
    <t>162</t>
  </si>
  <si>
    <t>011503000</t>
  </si>
  <si>
    <t>Stavební průzkum bez rozlišení</t>
  </si>
  <si>
    <t>6494600</t>
  </si>
  <si>
    <t>"Náklady na průzkumy v rámci realizace stavby</t>
  </si>
  <si>
    <t xml:space="preserve">"monitoring dotčených objektů, geotechnický dozor, inženýrsko geologický průzkum, archeologický průzkum, </t>
  </si>
  <si>
    <t>"zkoušení konstrukcí a prací nezávislou zkušebnou.</t>
  </si>
  <si>
    <t>163</t>
  </si>
  <si>
    <t>012002000</t>
  </si>
  <si>
    <t>Geodetické práce</t>
  </si>
  <si>
    <t>-63215028</t>
  </si>
  <si>
    <t>"Vytyčovací body mikrosítě, založeny na pevném podloží na pilotách průměru 03 až  0,5 m"</t>
  </si>
  <si>
    <t>"předpokládané délky 5 m. Body musí mít nad terén vyveden pilíř pro nucenou centraci</t>
  </si>
  <si>
    <t>"geodetického přístroje. Provedení dle detailu  213</t>
  </si>
  <si>
    <t>"Celkem 3 body.</t>
  </si>
  <si>
    <t>"Odhad délky vrtů: 3x5 = 15 m</t>
  </si>
  <si>
    <t>"Odhad kubatury pilot při průměru 0,5 m: 3x(5,0+1,0)x3,14x0,5x0,5x0,25 =  3,53 m3</t>
  </si>
  <si>
    <t>"Odhad výztuže pilot (60 kg/m3)    60x3,53 =  212  "kg</t>
  </si>
  <si>
    <t>"celkem ks bodů"   3</t>
  </si>
  <si>
    <t>164</t>
  </si>
  <si>
    <t>012103000</t>
  </si>
  <si>
    <t>Geodetické práce před výstavbou</t>
  </si>
  <si>
    <t>662268045</t>
  </si>
  <si>
    <t>"polohové a výškové vytyčení stavby , vytyčení hranic pozemků</t>
  </si>
  <si>
    <t>"zaměření a vytyčení podzemních inženýrských sítí ve spolupráci s jejich správci, vč. jejich vytrasování</t>
  </si>
  <si>
    <t>165</t>
  </si>
  <si>
    <t>012203000</t>
  </si>
  <si>
    <t>Geodetické práce při provádění stavby</t>
  </si>
  <si>
    <t>497931139</t>
  </si>
  <si>
    <t>"Geodetická činnost v průběhu provádění stavebních prací (geodet zhotovitele stavby)</t>
  </si>
  <si>
    <t>"vybudování vytyčovací sítě stavby a její polohové a výškové určení</t>
  </si>
  <si>
    <t>" podrobné vytyčování jednotlivých stavebních objektů v průběhu výstavby</t>
  </si>
  <si>
    <t>"kontrolní měření geometrických parametrů stavby</t>
  </si>
  <si>
    <t>"kontrolní měření svislostí</t>
  </si>
  <si>
    <t>"měření a výpočty kubatur</t>
  </si>
  <si>
    <t>166</t>
  </si>
  <si>
    <t>012303000</t>
  </si>
  <si>
    <t>Geodetické práce po výstavbě</t>
  </si>
  <si>
    <t>-1282395082</t>
  </si>
  <si>
    <t>"Zajištění geometrických plánů skutečného provedení objektů a inženýrských sítí</t>
  </si>
  <si>
    <t>"a geomoetrických plánů věcných břemen v požadovaném formátu s hranicemi pozemků</t>
  </si>
  <si>
    <t>"jako podklad pro vklad do katastrální mapy pro evidenci změn na katastrálním úřadu.</t>
  </si>
  <si>
    <t>"Tato dokumentace bude předána v termínu dle potřeb investora</t>
  </si>
  <si>
    <t>167</t>
  </si>
  <si>
    <t>646053537</t>
  </si>
  <si>
    <t>"Vypracování mostního listu vč, výpočtu zatížitelnosti</t>
  </si>
  <si>
    <t>"1. hlavní prohlídka mostu</t>
  </si>
  <si>
    <t>"soubor "   1</t>
  </si>
  <si>
    <t>168</t>
  </si>
  <si>
    <t>013244000</t>
  </si>
  <si>
    <t>Dokumentace pro provádění stavby</t>
  </si>
  <si>
    <t>1725648585</t>
  </si>
  <si>
    <t>"dokumentace pro provedení stavby dle směrnice pro dokumentaci staveb pozemních komunikací MD ČR</t>
  </si>
  <si>
    <t xml:space="preserve">"v tištěné a digitální podobě v 8 vyhotoveních,  všech SO </t>
  </si>
  <si>
    <t>169</t>
  </si>
  <si>
    <t>013254000</t>
  </si>
  <si>
    <t>Dokumentace skutečného provedení stavby</t>
  </si>
  <si>
    <t>620181867</t>
  </si>
  <si>
    <t>"dokumentace skutečného provedení stavby dle směrnice pro dokumentaci staveb pozemních komunikací MD ČR</t>
  </si>
  <si>
    <t>"v tištěné a digitální podobě v 8 vyhotoveních</t>
  </si>
  <si>
    <t>VRN7</t>
  </si>
  <si>
    <t>Provozní vlivy</t>
  </si>
  <si>
    <t>170</t>
  </si>
  <si>
    <t>070001000</t>
  </si>
  <si>
    <t>-1492905422</t>
  </si>
  <si>
    <t>"v pol. zahrnuty náklady na ztížené provádění stavebních a montážních prací způsobené provozem třetích osob na staveništi</t>
  </si>
  <si>
    <t>"v pol. zahrnuty náklady na případné zábrany, oplocení staveniště, a pod.</t>
  </si>
  <si>
    <t>VRN9</t>
  </si>
  <si>
    <t>Ostatní náklady</t>
  </si>
  <si>
    <t>171</t>
  </si>
  <si>
    <t>091003000</t>
  </si>
  <si>
    <t>Ostatní náklady bez rozlišení</t>
  </si>
  <si>
    <t>-1143168294</t>
  </si>
  <si>
    <t>"pasportizace objízdných tras před zahájením stavby a po dokončení stavby" 1</t>
  </si>
  <si>
    <t>SO 202 - Most ev. č. 112-009 přes strouhu u obce Jemniště</t>
  </si>
  <si>
    <t>HSV -  Práce a dodávky HSV</t>
  </si>
  <si>
    <t>PSV -  Práce a dodávky PSV</t>
  </si>
  <si>
    <t xml:space="preserve"> Práce a dodávky HSV</t>
  </si>
  <si>
    <t>1307309574</t>
  </si>
  <si>
    <t>"kácení náletových křovin"   11</t>
  </si>
  <si>
    <t>-2092521433</t>
  </si>
  <si>
    <t>"zplanimetrováno"  250</t>
  </si>
  <si>
    <t>112151351</t>
  </si>
  <si>
    <t>Kácení stromu s postupným spouštěním koruny a kmene D do 0,2 m</t>
  </si>
  <si>
    <t>1535725374</t>
  </si>
  <si>
    <t>1280807994</t>
  </si>
  <si>
    <t>112201111</t>
  </si>
  <si>
    <t>Odstranění pařezů D do 0,2 m v rovině a svahu 1:5 s odklizením do 20 m a zasypáním jámy</t>
  </si>
  <si>
    <t>732448379</t>
  </si>
  <si>
    <t>-1942059319</t>
  </si>
  <si>
    <t>-651889548</t>
  </si>
  <si>
    <t>22,0*8,7</t>
  </si>
  <si>
    <t>2004030632</t>
  </si>
  <si>
    <t>22,0*7,2</t>
  </si>
  <si>
    <t>970511172</t>
  </si>
  <si>
    <t>22,0*7,2*2</t>
  </si>
  <si>
    <t>2088786086</t>
  </si>
  <si>
    <t>542141394</t>
  </si>
  <si>
    <t>-730013316</t>
  </si>
  <si>
    <t>1011833311</t>
  </si>
  <si>
    <t>1286441306</t>
  </si>
  <si>
    <t>"plocha řezu: 57,3 m2,  plocha řezu stáv. kce a most. otvoru (odhad): 14,9 m2"</t>
  </si>
  <si>
    <t>"Výkop střední část: "  (57,3-14,9)*10,7</t>
  </si>
  <si>
    <t>"Výkop - levá část" (57,3-14,9)*1,8/2</t>
  </si>
  <si>
    <t>"Výkop - pravá část" (57,3-14,9)*1,8/2</t>
  </si>
  <si>
    <t>"Pro rozšíření násypu:" (4,8*0,8+2,5*0,8+3,2*0,8+3,0*1,2)*3,5</t>
  </si>
  <si>
    <t>"pro kamennou rovnaninu:" ((4,5+6,3)*1,6*0,3)*1,3</t>
  </si>
  <si>
    <t>"Odláždění pod skluzy:" (1,35+2,7)*0,4</t>
  </si>
  <si>
    <t>"odtěžení plošiny pro vrtání pilot:"   16,3*12,0</t>
  </si>
  <si>
    <t>-1030065203</t>
  </si>
  <si>
    <t>"50% z pol.č.131301102"   775,959*0,5</t>
  </si>
  <si>
    <t>-362134278</t>
  </si>
  <si>
    <t>"V patě svahů:"  0,8*0,4*(2*2,0+5,6+7,5)</t>
  </si>
  <si>
    <t>"V korytě:" 1,0*1,0*(6,0+8,0)</t>
  </si>
  <si>
    <t>"Pod skluzy:" 2*1,0*0,4*2,0+2*1,0*0,4*1,1</t>
  </si>
  <si>
    <t>1627659353</t>
  </si>
  <si>
    <t>"50% z pol.č.132301201"   21,952*0,5</t>
  </si>
  <si>
    <t>-92902720</t>
  </si>
  <si>
    <t>2*14,5*2,5</t>
  </si>
  <si>
    <t>1501204933</t>
  </si>
  <si>
    <t>72,5*0,1555</t>
  </si>
  <si>
    <t>1134524332</t>
  </si>
  <si>
    <t>"dle pol.č.153112122"  72,5</t>
  </si>
  <si>
    <t>-1296191351</t>
  </si>
  <si>
    <t>"za mostem vlevo:"  (5,9+5,5)*6,0</t>
  </si>
  <si>
    <t>"za mostem vpravo:"  (6,6+6,8+8,6)*6,0</t>
  </si>
  <si>
    <t>890882238</t>
  </si>
  <si>
    <t xml:space="preserve">"dle pol.č.153311213 + 15 % na přesahy"    200,4*1,15  </t>
  </si>
  <si>
    <t>157044021</t>
  </si>
  <si>
    <t>(6,0+4,5)*1,3</t>
  </si>
  <si>
    <t>525871324</t>
  </si>
  <si>
    <t>"dle pol.č.155131312: "   13,65*1,15</t>
  </si>
  <si>
    <t>162301401</t>
  </si>
  <si>
    <t>Vodorovné přemístění větví stromů listnatých do 5 km D kmene do 300 mm</t>
  </si>
  <si>
    <t>-1985625309</t>
  </si>
  <si>
    <t>"vč. likvidace štěpkováním dle pol.č.112151354   "   2</t>
  </si>
  <si>
    <t>-128819017</t>
  </si>
  <si>
    <t>"vč. likvidace štěpkováním dle pol.č.112151354   "   1</t>
  </si>
  <si>
    <t>162301411</t>
  </si>
  <si>
    <t>Vodorovné přemístění kmenů stromů listnatých do 5 km D kmene do 300 mm</t>
  </si>
  <si>
    <t>1819013535</t>
  </si>
  <si>
    <t>-131776256</t>
  </si>
  <si>
    <t>162301421</t>
  </si>
  <si>
    <t>Vodorovné přemístění pařezů do 5 km D do 300 mm</t>
  </si>
  <si>
    <t>14056073</t>
  </si>
  <si>
    <t>"vč. likvidace štěpkováním "  2</t>
  </si>
  <si>
    <t>-2038831211</t>
  </si>
  <si>
    <t>"vč. likvidace štěpkováním "  1</t>
  </si>
  <si>
    <t>1660504523</t>
  </si>
  <si>
    <t>"dle pol.č.171102101"  42,3</t>
  </si>
  <si>
    <t>"dle pol.č.174101101"  176,458</t>
  </si>
  <si>
    <t>"dle pol.č.175101201"  463,801</t>
  </si>
  <si>
    <t>"zpět do násypů"   682,559</t>
  </si>
  <si>
    <t>-2070980640</t>
  </si>
  <si>
    <t>"Objem výkopů"  775,959+21,952+14,4</t>
  </si>
  <si>
    <t>"Odopčet dle pol.č.162501102"   -682,559</t>
  </si>
  <si>
    <t>"Drny dle pol.č.111301111"   250,0*0,1</t>
  </si>
  <si>
    <t>"Zemina z vrtů pilot"  2*7*(6,0+0,5)*3,14*0,32*0,32</t>
  </si>
  <si>
    <t>947829215</t>
  </si>
  <si>
    <t>"dle pol.č.162701105"   184,012*10</t>
  </si>
  <si>
    <t>-311889939</t>
  </si>
  <si>
    <t>396675176</t>
  </si>
  <si>
    <t>"Rozšíření svahů vč. vyztužených zemin:"   1,7*4,5+1,6*4,5+2,7*4,5</t>
  </si>
  <si>
    <t>"Žebra pod rovnaninou ze ŠD:" 2*2,7*1,5</t>
  </si>
  <si>
    <t>"Podkladní polštář ze ŠD:" 0,75*4,5+0,85*4,5</t>
  </si>
  <si>
    <t>CS ÚRS 2017 01</t>
  </si>
  <si>
    <t>-1318552087</t>
  </si>
  <si>
    <t>1534842572</t>
  </si>
  <si>
    <t>"na mezideponii dle pol.č.160501102  1. část"   682,559</t>
  </si>
  <si>
    <t>"na skládku dle pol.č.162701105"    184,012</t>
  </si>
  <si>
    <t>Poplatek za uložení odpadu ze sypaniny na skládce (skládkovné)</t>
  </si>
  <si>
    <t>917740254</t>
  </si>
  <si>
    <t>"dle pol.č.162701105"    184,012*1,8</t>
  </si>
  <si>
    <t>-1880916427</t>
  </si>
  <si>
    <t>"Ochranný zásyp nad klenbou a podél křídel:" 6,1*8,0+(32,94+34,08-6,1*2)*0,6</t>
  </si>
  <si>
    <t>"Zásyp za opěrou mezi křídly:" (2*6,2)*(8,0-2*0,6)</t>
  </si>
  <si>
    <t>"Zásyp za opěrou za křídly:" (2*3,95)*9,1</t>
  </si>
  <si>
    <t>"Zásyp výkopu pro rampu:" 4,6*4,8*0,6</t>
  </si>
  <si>
    <t>"Zásyp patních prahů pol.132301201-452318510:"  21,952-14,952</t>
  </si>
  <si>
    <t>1850643521</t>
  </si>
  <si>
    <t>"dle pol.č.171102101"  (15,3)*1,9</t>
  </si>
  <si>
    <t>"dle pol.č.174101101 - 1. část"  81,692*1,9</t>
  </si>
  <si>
    <t>Obsypání objektu nad přilehlým původním terénem sypaninou bez prohození, uloženou do 3 m</t>
  </si>
  <si>
    <t>-32726989</t>
  </si>
  <si>
    <t>"Plošina pro vrtání pilot:"   16,3*12,0</t>
  </si>
  <si>
    <t>"Zásyp základu benešovského:" 7,41*9,1-2*(1,0*0,5*2,5+1,0*0,55*2,6)</t>
  </si>
  <si>
    <t>"Zásyp základu vlašimského:" 7,41*9,1-2*(1,0*0,5*2,5+1,0*0,55*2,6)</t>
  </si>
  <si>
    <t>Zásyp základu z vnější strany:</t>
  </si>
  <si>
    <t>2*0,36*9,1+4*1,3*1,0*5,6</t>
  </si>
  <si>
    <t>"Zásyp - levá část" 4,8*4,7*2,5/3+4,3*2,6*2,5/3+2*7,4*1,7</t>
  </si>
  <si>
    <t>"Zásyp - pravá část" 5,5*4,6*2,5/3+2,8*3,8*2,5/3+2*7,4*1,7</t>
  </si>
  <si>
    <t>-335929230</t>
  </si>
  <si>
    <t>(0,95+1,05)*10,9</t>
  </si>
  <si>
    <t>1819553099</t>
  </si>
  <si>
    <t>"vlevo od mostu:" 21,4</t>
  </si>
  <si>
    <t>"vpravo od mostu:" 33,2</t>
  </si>
  <si>
    <t>-579435949</t>
  </si>
  <si>
    <t>" dle pol.č.181301102 a 181301122 "     (54,6+81,12)</t>
  </si>
  <si>
    <t>-237229834</t>
  </si>
  <si>
    <t>135,72*0,04</t>
  </si>
  <si>
    <t>-1482791386</t>
  </si>
  <si>
    <t>"pod ohumusování  "   135,72</t>
  </si>
  <si>
    <t>1791335867</t>
  </si>
  <si>
    <t>"vlevo od mostu:" 27,1*1,3</t>
  </si>
  <si>
    <t>"vlevo od mostu:" 35,3*1,3</t>
  </si>
  <si>
    <t>412295279</t>
  </si>
  <si>
    <t>" dle pol.č.181301102 a 181301122 x tl. x hmot. "      (54,6+81,12)*0,15*1,8</t>
  </si>
  <si>
    <t>1562198507</t>
  </si>
  <si>
    <t>-1008713488</t>
  </si>
  <si>
    <t>-663732432</t>
  </si>
  <si>
    <t>135,72*0,05</t>
  </si>
  <si>
    <t>988844296</t>
  </si>
  <si>
    <t>-683736635</t>
  </si>
  <si>
    <t>-1074042127</t>
  </si>
  <si>
    <t>"vč. hluchého vrtání:"  2*7*(2,7+1,9)</t>
  </si>
  <si>
    <t>-1890987379</t>
  </si>
  <si>
    <t>2*7*1,9</t>
  </si>
  <si>
    <t>232706414</t>
  </si>
  <si>
    <t>2*7*1,4</t>
  </si>
  <si>
    <t>1975326494</t>
  </si>
  <si>
    <t>2*7*(6,0+0,5)</t>
  </si>
  <si>
    <t>směs pro beton třída C25-30 XF3 frakce do 22 mm</t>
  </si>
  <si>
    <t>321484495</t>
  </si>
  <si>
    <t>2*7*(6,0+0,5)*3,14*0,32*0,32</t>
  </si>
  <si>
    <t>-192202971</t>
  </si>
  <si>
    <t>29,260*0,17</t>
  </si>
  <si>
    <t>-702047275</t>
  </si>
  <si>
    <t>-1630982168</t>
  </si>
  <si>
    <t>2*(7,1*0,5*1,0+2*3,5*1,0*0,5)</t>
  </si>
  <si>
    <t>373489498</t>
  </si>
  <si>
    <t>1888952794</t>
  </si>
  <si>
    <t>1916135183</t>
  </si>
  <si>
    <t>2030167524</t>
  </si>
  <si>
    <t>(0,3*0,55+0,59*0,25)*2*15,0</t>
  </si>
  <si>
    <t>-1600043917</t>
  </si>
  <si>
    <t>(0,25+0,6+0,31)*2*15,0+4*(0,3*0,55+0,59*0,25)</t>
  </si>
  <si>
    <t>185936623</t>
  </si>
  <si>
    <t>"dle pol.č.317353121"   36,05</t>
  </si>
  <si>
    <t>-1223621509</t>
  </si>
  <si>
    <t>9,375*0,130</t>
  </si>
  <si>
    <t>-544194972</t>
  </si>
  <si>
    <t>"Levé křídlo vč.rozšíření pro odvodňovač:" 32,94*0,55+0,6*1,0*(1,0+0,81)/2</t>
  </si>
  <si>
    <t>"Pravé křídlo vč.rozšíření pro odvodňovač:" 34,08*0,55+0,6*1,0*(0,9+1,09)/2</t>
  </si>
  <si>
    <t>-290918097</t>
  </si>
  <si>
    <t>"Levé křídlo:" 32,94*2+(1,55+2,5+1,0+1,55+2,5+1,0+6,6)*0,55+0,6*(1,0+0,81)+1,0*(1,0+0,81)/2</t>
  </si>
  <si>
    <t>"Pravé křídlo:" 34,08*2+(1,55+2,5+1,0+1,55+2,5+1,0+6,6)*0,55+0,6*(0,9+1,09)+1,0*(0,9+1,09)/2</t>
  </si>
  <si>
    <t>-1567850680</t>
  </si>
  <si>
    <t>"dle pol.č.334351112 "   156,59</t>
  </si>
  <si>
    <t>2090359943</t>
  </si>
  <si>
    <t>"křídla:"  38,001*0,240</t>
  </si>
  <si>
    <t>-1178565802</t>
  </si>
  <si>
    <t>59383537</t>
  </si>
  <si>
    <t xml:space="preserve">prefabrikát klenbový - klenba r 200 cm  dl.150 cm </t>
  </si>
  <si>
    <t>1486591663</t>
  </si>
  <si>
    <t>-998122293</t>
  </si>
  <si>
    <t xml:space="preserve">"Přechodové oblasti:"  2*2*6,0*8,0  </t>
  </si>
  <si>
    <t>-6906848</t>
  </si>
  <si>
    <t>"Pod dlažbu na svazích:" 1,3*(6,7+9,0+4*0,35*5,5)+0,5*1,5</t>
  </si>
  <si>
    <t>"Pod kamennou rovnaninu:" 1,3*(4,5+6,3)</t>
  </si>
  <si>
    <t>"Odláždění pod skluzy:" 1,35+2,7</t>
  </si>
  <si>
    <t>"Skluzy:" 1,3*(3,5+5,5+2,7)*0,8</t>
  </si>
  <si>
    <t>-91843973</t>
  </si>
  <si>
    <t>"Ochrana izolace:" 0,1*4,9*8,0</t>
  </si>
  <si>
    <t>33518607</t>
  </si>
  <si>
    <t>"Pod dlažbu na svazích:" (1,3*(6,7+9,0+4*0,35*5,5)+0,5*1,5)*0,1</t>
  </si>
  <si>
    <t>"Pod dlažbu v korytě:" (4,0*9,1+6,6+8,7)*0,2</t>
  </si>
  <si>
    <t>"Odláždění pod skluzy:" (1,35+2,7)*0,1</t>
  </si>
  <si>
    <t>"Skluzy:" 1,3*(3,5+5,5+2,7)*0,8*0,1</t>
  </si>
  <si>
    <t>310433943</t>
  </si>
  <si>
    <t>"V patě svahů:" 0,8*0,4*(2*2,0+5,6+7,5)</t>
  </si>
  <si>
    <t>"V korytě:" 1,0*0,5*(6,0+8,0)</t>
  </si>
  <si>
    <t>-1870759421</t>
  </si>
  <si>
    <t>"Sokl pod drenáž za opěrou:"  2*1,2*8,0</t>
  </si>
  <si>
    <t>"Pod základy rámových stojek:"  2*0,1*(2*9,5+2*3,9+2*2,5)</t>
  </si>
  <si>
    <t>1654265631</t>
  </si>
  <si>
    <t>"Sokl pod drenáž C8/10n-X0:" 2*(1,2*0,3)*8,0</t>
  </si>
  <si>
    <t>-1365683171</t>
  </si>
  <si>
    <t>"Obetonování drenážních trub:"    2*8,0*(0,55*0,3)</t>
  </si>
  <si>
    <t>-14480516</t>
  </si>
  <si>
    <t>2*6,0*8,0</t>
  </si>
  <si>
    <t>-859892537</t>
  </si>
  <si>
    <t>"dle pol.č.461991111 + 15 % " 96,0*1,15</t>
  </si>
  <si>
    <t>-340309677</t>
  </si>
  <si>
    <t>1,3*(4,5+6,3)*0,2</t>
  </si>
  <si>
    <t>-1139079940</t>
  </si>
  <si>
    <t>1,3*(4,5+6,3)</t>
  </si>
  <si>
    <t>2104835988</t>
  </si>
  <si>
    <t>"Dlažba na svazích:" 1,3*(6,7+9,0+4*0,35*5,5)</t>
  </si>
  <si>
    <t>-1233949790</t>
  </si>
  <si>
    <t>"Dlažba v korytě:"   4,0*9,1+6,6+8,7</t>
  </si>
  <si>
    <t>"Pod skluzy:" 1,35+2,7</t>
  </si>
  <si>
    <t>-937533475</t>
  </si>
  <si>
    <t>"dle pol.č.465513228  10 % na ztratné"   (55,75*0,2)/6,5*10*1,1</t>
  </si>
  <si>
    <t>-1993144478</t>
  </si>
  <si>
    <t>"Podkl. vrstva vozovky: "    8,0*22,0</t>
  </si>
  <si>
    <t>1421584436</t>
  </si>
  <si>
    <t>"vozovka - podkladní vrstva:" 8,0*22,0</t>
  </si>
  <si>
    <t>1100007800</t>
  </si>
  <si>
    <t>"2 vrstvy:" 2*(10,58*2*3,5+8,0*15,0)</t>
  </si>
  <si>
    <t>308567787</t>
  </si>
  <si>
    <t>388,12*0,1*2,300*0,03</t>
  </si>
  <si>
    <t>409311270</t>
  </si>
  <si>
    <t>388,12*0,1*2,300*0,04</t>
  </si>
  <si>
    <t>1354567729</t>
  </si>
  <si>
    <t>4*1,0*1,0</t>
  </si>
  <si>
    <t>641233205</t>
  </si>
  <si>
    <t>-107504844</t>
  </si>
  <si>
    <t>514567041</t>
  </si>
  <si>
    <t>"vozovka - pod vrstvu ACP 16:" 8,0*22,0</t>
  </si>
  <si>
    <t>503622050</t>
  </si>
  <si>
    <t>"vozovka - pod ACO a ACL:" 2*8,0*22,0</t>
  </si>
  <si>
    <t>1660954309</t>
  </si>
  <si>
    <t>(8,0-2*0,5)*22,0</t>
  </si>
  <si>
    <t>1694014941</t>
  </si>
  <si>
    <t>8,0*22,0</t>
  </si>
  <si>
    <t>578133112</t>
  </si>
  <si>
    <t>Litý asfalt MA 11 (LAS) tl 35 mm š do 3 m z nemodifikovaného asfaltu</t>
  </si>
  <si>
    <t>-1350380805</t>
  </si>
  <si>
    <t>Proužek z litého asfaltu</t>
  </si>
  <si>
    <t>2*22,0*0,5</t>
  </si>
  <si>
    <t>806460580</t>
  </si>
  <si>
    <t>4*0,85*0,8+0,5*1,5</t>
  </si>
  <si>
    <t>98596365</t>
  </si>
  <si>
    <t>"dle pol.č.591141111    pl. x tl. x obj. hm. x 2% ztratné"  3,47*0,1*2,6*1,02</t>
  </si>
  <si>
    <t>-981487934</t>
  </si>
  <si>
    <t>2*15,0*0,8</t>
  </si>
  <si>
    <t>-63874921</t>
  </si>
  <si>
    <t>2*15,0*(0,8+0,15)</t>
  </si>
  <si>
    <t>110628935</t>
  </si>
  <si>
    <t>2*15,0*(0,15+0,25)</t>
  </si>
  <si>
    <t>-1264824669</t>
  </si>
  <si>
    <t>vyústění drenáže zkrz klenbu tr. HDPE DN 180 s navařenou přírubou 400x400x5</t>
  </si>
  <si>
    <t>prostup pro odvodňovač zkrz klenbu tr. HDPE DN 180 s navařenou přírubou 400x400x5</t>
  </si>
  <si>
    <t>221898437</t>
  </si>
  <si>
    <t>"Vlevo:" 2*13,0</t>
  </si>
  <si>
    <t>"Vpravo:"  2*13,0</t>
  </si>
  <si>
    <t>-1264176456</t>
  </si>
  <si>
    <t>Svodidlo ocelové zábradelní zádržnosti H2  kotvené do římsy s výplní z vodorovných tyčí</t>
  </si>
  <si>
    <t>65377145</t>
  </si>
  <si>
    <t>2*16,0</t>
  </si>
  <si>
    <t>191218729</t>
  </si>
  <si>
    <t>-364793340</t>
  </si>
  <si>
    <t>-33929831</t>
  </si>
  <si>
    <t>"1. fáze VDZ, čára V2b/3/1,5/0,125:" 22,0</t>
  </si>
  <si>
    <t>489177164</t>
  </si>
  <si>
    <t>"1. fáze VDZ čára V4/0,25:" 2*22,0</t>
  </si>
  <si>
    <t>1036811614</t>
  </si>
  <si>
    <t>"2. fáze VDZ čára V2b/3/1,5/0,125:" 22,0</t>
  </si>
  <si>
    <t>1613481430</t>
  </si>
  <si>
    <t>"2. fáze VDZ čára V4/0,25:" 2*22,0</t>
  </si>
  <si>
    <t>1835019348</t>
  </si>
  <si>
    <t>"vodící proužek V4/0,25:" 2*22,0</t>
  </si>
  <si>
    <t>"stř. děl. čára V2b/3/1,5/0,125:"  22,0</t>
  </si>
  <si>
    <t>615400190</t>
  </si>
  <si>
    <t>1688725272</t>
  </si>
  <si>
    <t>-304369234</t>
  </si>
  <si>
    <t>"vlevo:" 4*1,0+2*2,0+1,3*4,1+1,3*1,6</t>
  </si>
  <si>
    <t>"vpravo:" 4*1,0+2*2,0+1,3*4,1+1,3*2,4</t>
  </si>
  <si>
    <t>-1541576120</t>
  </si>
  <si>
    <t>"dle pol.č.916231213  +5 % ztratné"  31,86*1,05</t>
  </si>
  <si>
    <t>1719052452</t>
  </si>
  <si>
    <t>"dle pol.č.916231213  "  31,86*0,25*0,1</t>
  </si>
  <si>
    <t>919112212</t>
  </si>
  <si>
    <t>Řezání spár pro vytvoření komůrky š 10 mm hl 20 mm pro těsnící zálivku v živičném krytu</t>
  </si>
  <si>
    <t>1156901201</t>
  </si>
  <si>
    <t>"dle pol.č.919121212"  84,0</t>
  </si>
  <si>
    <t>-209178670</t>
  </si>
  <si>
    <t>"dle pol.č.919121221"  84,0</t>
  </si>
  <si>
    <t>919121212</t>
  </si>
  <si>
    <t>Těsnění spár zálivkou za studena pro komůrky š 10 mm hl 20 mm bez těsnicího profilu</t>
  </si>
  <si>
    <t>-2135901920</t>
  </si>
  <si>
    <t>"těsnící zálivka typu N2 dle ČSN EN 14188 včetně úpravy spár a přípravy povrchu</t>
  </si>
  <si>
    <t>Podél odvod. proužku: 2*(15,0+2*3,0)=42,0</t>
  </si>
  <si>
    <t>"na hl. 40 mm  - délka 2x"   42,0*2</t>
  </si>
  <si>
    <t>249388515</t>
  </si>
  <si>
    <t>Podél říms a obrubníků: 2*(15,0+2*3,0)</t>
  </si>
  <si>
    <t>1560283541</t>
  </si>
  <si>
    <t>"rub křídel:"    32,94+34,08</t>
  </si>
  <si>
    <t>"ochrana rubu rámu:"  7,7*8,0</t>
  </si>
  <si>
    <t>-1929633048</t>
  </si>
  <si>
    <t>"ochrana izolace prac. spár z pol. 711432101:" 57,425</t>
  </si>
  <si>
    <t>1052039993</t>
  </si>
  <si>
    <t>"spáry mezi segmenty a segm. a čely - těsnění na líci" 7*6,76</t>
  </si>
  <si>
    <t>-374979829</t>
  </si>
  <si>
    <t>-1855730351</t>
  </si>
  <si>
    <t>935112211</t>
  </si>
  <si>
    <t>Osazení příkopového žlabu do betonu tl 100 mm z betonových tvárnic š 800 mm</t>
  </si>
  <si>
    <t>-1384278656</t>
  </si>
  <si>
    <t>Skluzy z betonových žlabovek šířky 600 mm</t>
  </si>
  <si>
    <t>1,3*(3,5+5,5+2,7)</t>
  </si>
  <si>
    <t>59227029</t>
  </si>
  <si>
    <t>žlabovka betonová příkopová 33x60 cm</t>
  </si>
  <si>
    <t>992237128</t>
  </si>
  <si>
    <t>"šířka 60cm  2% ztratné  "  15,21*1,02</t>
  </si>
  <si>
    <t>936532</t>
  </si>
  <si>
    <t>MOSTNÍ ODVODŇOVACÍ SOUPRAVA 300/500</t>
  </si>
  <si>
    <t>1477833929</t>
  </si>
  <si>
    <t>"se svislým svodem průměru 100mm délky 1,3m"  2</t>
  </si>
  <si>
    <t>-200061892</t>
  </si>
  <si>
    <t>1297408490</t>
  </si>
  <si>
    <t>2*22,0*8,0</t>
  </si>
  <si>
    <t>115654835</t>
  </si>
  <si>
    <t>2*(15*4,0)</t>
  </si>
  <si>
    <t>-1840708518</t>
  </si>
  <si>
    <t>"dle pol.č.941121111"  120*30</t>
  </si>
  <si>
    <t>1506360230</t>
  </si>
  <si>
    <t>"dle pol.č.941121111"  120,0</t>
  </si>
  <si>
    <t>-1857928235</t>
  </si>
  <si>
    <t>"Předpoklad - opěry" 2*2,5*9,75</t>
  </si>
  <si>
    <t>"Předpoklad - křídla"  3,0*1,5*(3,0+3,4+4,1+3,5)</t>
  </si>
  <si>
    <t>"Předpoklad- čela:"   2*17,0*1,0</t>
  </si>
  <si>
    <t>962041211</t>
  </si>
  <si>
    <t>Bourání mostních zdí a pilířů z betonu prostého</t>
  </si>
  <si>
    <t>-727743187</t>
  </si>
  <si>
    <t>"Bourání betonových desek křídel"    0,1*0,7*(3,0+3,4+4,1+3,5)</t>
  </si>
  <si>
    <t>"Patníky "  2*1,0*0,3*0,3</t>
  </si>
  <si>
    <t>"Před římsami"   (1,3+1,0)*0,4*0,5</t>
  </si>
  <si>
    <t>962051111</t>
  </si>
  <si>
    <t>Bourání mostních zdí a pilířů z ŽB</t>
  </si>
  <si>
    <t>730140096</t>
  </si>
  <si>
    <t>"Bourání říms"   (7,9*0,35+8,1*0,4)*0,3</t>
  </si>
  <si>
    <t>963021112</t>
  </si>
  <si>
    <t>Bourání mostní nosné konstrukce z kamene</t>
  </si>
  <si>
    <t>-1685499337</t>
  </si>
  <si>
    <t>Bourání klenby z kamene  v tl. 600 mm</t>
  </si>
  <si>
    <t>4,9*9,65*0,6</t>
  </si>
  <si>
    <t>-1465867197</t>
  </si>
  <si>
    <t>"Koryto pod mostem:" 9,75*3,8</t>
  </si>
  <si>
    <t>2036380020</t>
  </si>
  <si>
    <t>495746957</t>
  </si>
  <si>
    <t>2*7,7</t>
  </si>
  <si>
    <t>-453073882</t>
  </si>
  <si>
    <t>"Otryskání rubu klenby kovovou drtí  před pokládkou izolace"   7,75*8,0</t>
  </si>
  <si>
    <t>Poplatek za uložení stavebního betonového odpadu na skládce (skládkovné)</t>
  </si>
  <si>
    <t>111059738</t>
  </si>
  <si>
    <t>"dle pol.č962041211"  1,62*2,3</t>
  </si>
  <si>
    <t>"dle pol.č962051111"  1,802*2,4</t>
  </si>
  <si>
    <t>1699442057</t>
  </si>
  <si>
    <t>"dle pol.č.113154121"  158,4*0,03*2,56</t>
  </si>
  <si>
    <t>"dle pol.č.113154121"  316,8*0,1*2,56</t>
  </si>
  <si>
    <t>"dle pol.č.113107163"   191,4*0,3*1,9</t>
  </si>
  <si>
    <t>-38193893</t>
  </si>
  <si>
    <t>"dle pol.č.997211511 x 19"  109,098*19</t>
  </si>
  <si>
    <t>"dle pol.č.997211511 x 3"  93,266*3</t>
  </si>
  <si>
    <t>-1536517432</t>
  </si>
  <si>
    <t>"dle pol.č.962022491"  145,75*2,5</t>
  </si>
  <si>
    <t>"dle pol.č.963021112"  28,37*2,5</t>
  </si>
  <si>
    <t>"dle pol.č.965022131"  37,05*0,2*2,5</t>
  </si>
  <si>
    <t>"dle pol.č.966075141"    15,4*0,018</t>
  </si>
  <si>
    <t>891454407</t>
  </si>
  <si>
    <t>"dle pol.č.997211521 x 19"  360,269*19</t>
  </si>
  <si>
    <t>-1335747987</t>
  </si>
  <si>
    <t>"dle pol.č.997211521"   467,719</t>
  </si>
  <si>
    <t>"dle pol.č.997211511"  93,266</t>
  </si>
  <si>
    <t>Poplatek za uložení odpadu z kameniva na skládce (skládkovné)</t>
  </si>
  <si>
    <t>1948373984</t>
  </si>
  <si>
    <t>-1649780161</t>
  </si>
  <si>
    <t xml:space="preserve"> Práce a dodávky PSV</t>
  </si>
  <si>
    <t>1794036762</t>
  </si>
  <si>
    <t>"Základy:"  2*2*(0,5+0,35)*9,1+4*(3,5+2,5)*0,5+4*2,5*0,5</t>
  </si>
  <si>
    <t>"Rám:" 2*0,55*9,1+0,1*8,0*7,7</t>
  </si>
  <si>
    <t>"Levé čelo:"  32,94+15,07+(1,55+2,5+1,0+1,55+2,5+1,0+6,6)*0,55+0,6*(1,0+0,81)+1,0*(1,0+0,81)/2</t>
  </si>
  <si>
    <t>"Pravé čelo:"  34,08+15,07+(1,55+2,5+1,0+1,55+2,5+1,0+6,6)*0,55+0,6*(0,9+1,09)+1,0*(0,9+1,09)/2</t>
  </si>
  <si>
    <t>1203099327</t>
  </si>
  <si>
    <t>183,82*0,4*0,001*1,1</t>
  </si>
  <si>
    <t>-248040773</t>
  </si>
  <si>
    <t>183,820*2</t>
  </si>
  <si>
    <t>-704618402</t>
  </si>
  <si>
    <t>367,640*0,5*0,001*1,1</t>
  </si>
  <si>
    <t>-1331204814</t>
  </si>
  <si>
    <t>7,75*8,0</t>
  </si>
  <si>
    <t>pás těžký asfaltovaný</t>
  </si>
  <si>
    <t>362669132</t>
  </si>
  <si>
    <t>" dle pol.č.711132101 + 15% na přesahy"    62,0*1,15</t>
  </si>
  <si>
    <t>-519263146</t>
  </si>
  <si>
    <t>"Pracovní spára rám-křídla:"  2*(7,75+2*0,6)*0,5</t>
  </si>
  <si>
    <t>"Pracovní spáry mezi segmenty klenby:" 5*7,75*0,5</t>
  </si>
  <si>
    <t>"Pracovní spára základ-rám:" 2*(8,0+9,1)*0,5</t>
  </si>
  <si>
    <t>"Pracovní spára základ-křídlo:" 4*(2,85+0,55+3,15)*0,5</t>
  </si>
  <si>
    <t>226174834</t>
  </si>
  <si>
    <t>"dle pol.č.711432101 + 15 % ztratné"  58,525*1,15</t>
  </si>
  <si>
    <t>1993078829</t>
  </si>
  <si>
    <t>1917397500</t>
  </si>
  <si>
    <t>1098431782</t>
  </si>
  <si>
    <t>-1982309022</t>
  </si>
  <si>
    <t>"dle pol.č.111212312"  11*0,1</t>
  </si>
  <si>
    <t>-842356532</t>
  </si>
  <si>
    <t>1328707064</t>
  </si>
  <si>
    <t>-348459758</t>
  </si>
  <si>
    <t>172</t>
  </si>
  <si>
    <t>804973766</t>
  </si>
  <si>
    <t>173</t>
  </si>
  <si>
    <t>832562359</t>
  </si>
  <si>
    <t>174</t>
  </si>
  <si>
    <t>-1380652775</t>
  </si>
  <si>
    <t>175</t>
  </si>
  <si>
    <t>Dokumentace pro provádění stavby  RDS</t>
  </si>
  <si>
    <t>-886786846</t>
  </si>
  <si>
    <t>Dokumentace pro provádění stavby RDS</t>
  </si>
  <si>
    <t>176</t>
  </si>
  <si>
    <t>1286046129</t>
  </si>
  <si>
    <t>177</t>
  </si>
  <si>
    <t>1279255427</t>
  </si>
  <si>
    <t>SO 203 - Most ev. č. 112-010 přes Jemnišťský potok</t>
  </si>
  <si>
    <t>1154845594</t>
  </si>
  <si>
    <t>"zplanimetrováno"  200</t>
  </si>
  <si>
    <t>-1419117771</t>
  </si>
  <si>
    <t>112151352</t>
  </si>
  <si>
    <t>Kácení stromu s postupným spouštěním koruny a kmene D do 0,3 m</t>
  </si>
  <si>
    <t>2119262306</t>
  </si>
  <si>
    <t>112151353</t>
  </si>
  <si>
    <t>Kácení stromu s postupným spouštěním koruny a kmene D do 0,4 m</t>
  </si>
  <si>
    <t>-1489375303</t>
  </si>
  <si>
    <t>-318479978</t>
  </si>
  <si>
    <t>77821072</t>
  </si>
  <si>
    <t>112201112</t>
  </si>
  <si>
    <t>Odstranění pařezů D do 0,3 m v rovině a svahu 1:5 s odklizením do 20 m a zasypáním jámy</t>
  </si>
  <si>
    <t>-904392030</t>
  </si>
  <si>
    <t>112201113</t>
  </si>
  <si>
    <t>Odstranění pařezů D do 0,4 m v rovině a svahu 1:5 s odklizením do 20 m a zasypáním jámy</t>
  </si>
  <si>
    <t>-944838374</t>
  </si>
  <si>
    <t>-1060132675</t>
  </si>
  <si>
    <t>-1056262457</t>
  </si>
  <si>
    <t>23,0*8,7</t>
  </si>
  <si>
    <t>-1008800276</t>
  </si>
  <si>
    <t>23,0*7,2</t>
  </si>
  <si>
    <t>-1360562864</t>
  </si>
  <si>
    <t>23,0*7,2*2</t>
  </si>
  <si>
    <t>Převedení vody potrubím DN do 1000</t>
  </si>
  <si>
    <t>-86401347</t>
  </si>
  <si>
    <t>252604961</t>
  </si>
  <si>
    <t>476740761</t>
  </si>
  <si>
    <t>-1668180609</t>
  </si>
  <si>
    <t>-1611664076</t>
  </si>
  <si>
    <t>"""plocha řezu: 66,2 m2
plocha řezu stáv. kce a most. otvoru (odhad): 15,5 m2"""</t>
  </si>
  <si>
    <t>"Výkop střední část: "  (66,2-15,5)*11,7</t>
  </si>
  <si>
    <t>"Výkop - levá část" (66,2-15,5)*1,9/2</t>
  </si>
  <si>
    <t>"Výkop - pravá část" (66,2-15,5)*1,9/2</t>
  </si>
  <si>
    <t>"Pro rozšíření násypu:" (5,2*0,75+3,5*1,6+4,0*1,0+4,2*0,75)*6,0</t>
  </si>
  <si>
    <t>"pro kamennou rovnaninu:" ((4,4+6,7+2,6+5,1)*0,3)*1,3</t>
  </si>
  <si>
    <t>"Směrová úprava koryta:" 2,5*6,0*0,5</t>
  </si>
  <si>
    <t>-1310903735</t>
  </si>
  <si>
    <t>"50% z pol.č.131301102"   804,252*0,5</t>
  </si>
  <si>
    <t>-2048762857</t>
  </si>
  <si>
    <t>"V patě svahů:"  0,8*0,4*(4*2,0+5,55+6,1)</t>
  </si>
  <si>
    <t>"V korytě:" 1,0*0,5*(7,55+5,0)</t>
  </si>
  <si>
    <t>1823541778</t>
  </si>
  <si>
    <t>"50% z pol.č.132301201"   12,563*0,5</t>
  </si>
  <si>
    <t>1472855846</t>
  </si>
  <si>
    <t>2*5,5*2,5</t>
  </si>
  <si>
    <t>-1722752404</t>
  </si>
  <si>
    <t>27,5*0,1555</t>
  </si>
  <si>
    <t>-1510501556</t>
  </si>
  <si>
    <t>"dle pol.č.153112122"  27,5</t>
  </si>
  <si>
    <t>1907944328</t>
  </si>
  <si>
    <t>"za mostem vlevo:"  (6,9+7,0+7,0+7,7)*6,0</t>
  </si>
  <si>
    <t>-1655022502</t>
  </si>
  <si>
    <t xml:space="preserve">"dle pol.č.153311213 + 15 % na přesahy"    171,6*1,15  </t>
  </si>
  <si>
    <t>-96320953</t>
  </si>
  <si>
    <t>(6,9+4,2)*1,3</t>
  </si>
  <si>
    <t>-41620731</t>
  </si>
  <si>
    <t>"dle pol.č.155131312: "   14,43*1,15</t>
  </si>
  <si>
    <t>426710223</t>
  </si>
  <si>
    <t>"vč. likvidace štěpkováním  "  12+2</t>
  </si>
  <si>
    <t>1064996844</t>
  </si>
  <si>
    <t>"vč. likvidace štěpkováním  "   2+2</t>
  </si>
  <si>
    <t>1970582371</t>
  </si>
  <si>
    <t>12+2</t>
  </si>
  <si>
    <t>232950148</t>
  </si>
  <si>
    <t>2+2</t>
  </si>
  <si>
    <t>1317311996</t>
  </si>
  <si>
    <t>"vč. likvidace štěpkováním "  12+2</t>
  </si>
  <si>
    <t>723945012</t>
  </si>
  <si>
    <t>"vč. likvidace štěpkováním "  2+2</t>
  </si>
  <si>
    <t>1069023820</t>
  </si>
  <si>
    <t>"dle pol.č.171102101"  74,775</t>
  </si>
  <si>
    <t>"dle pol.č.174101101"  204,19</t>
  </si>
  <si>
    <t>"dle pol.č.175101201"  309,642</t>
  </si>
  <si>
    <t>"zpět do násypů"   588,607</t>
  </si>
  <si>
    <t>1668725070</t>
  </si>
  <si>
    <t>"Objem výkopů"  804,252+12,563+14,4</t>
  </si>
  <si>
    <t>"Odopčet dle pol.č.162501102"   -588,607</t>
  </si>
  <si>
    <t>"Drny dle pol.č.111301111"   200,0*0,1</t>
  </si>
  <si>
    <t>21066895</t>
  </si>
  <si>
    <t>"dle pol.č.162701105"   262,608*10</t>
  </si>
  <si>
    <t>-1472736226</t>
  </si>
  <si>
    <t>-588644554</t>
  </si>
  <si>
    <t>"Rozšíření svahů vč. vyztužených zemin:"   2,6*4,5+3,5*4,5+3,2*4,5+4,5*4,5</t>
  </si>
  <si>
    <t>"Žebra pod rovnaninou ze ŠD:" (2,7+3,2)*1,5</t>
  </si>
  <si>
    <t>"Podkladní polštář ze ŠD:" 0,85*4,5</t>
  </si>
  <si>
    <t>505962226</t>
  </si>
  <si>
    <t>2123275984</t>
  </si>
  <si>
    <t>"na mezideponii dle pol.č.160501102  1. část"  588,607</t>
  </si>
  <si>
    <t>"na skládku dle pol.č.162701105"    262,608</t>
  </si>
  <si>
    <t>-67025617</t>
  </si>
  <si>
    <t>"dle pol.č.162701105"    262,608*1,8</t>
  </si>
  <si>
    <t>-1888747711</t>
  </si>
  <si>
    <t>"Ochranný zásyp nad klenbou a podél křídel:" 6,2*8,0+(38,0+39,85-6,2*2)*0,6</t>
  </si>
  <si>
    <t>"Zásyp za opěrou mezi křídly:" (7,65+8,1)*(8,0-2*0,6)</t>
  </si>
  <si>
    <t>"Zásyp za opěrou za křídly:" (4,3+4,6)*9,1</t>
  </si>
  <si>
    <t>"Zásyp patních prahů:"  0,5*(4*2,0+5,55+6,1+7,55+5,0)</t>
  </si>
  <si>
    <t>749547001</t>
  </si>
  <si>
    <t>"dle pol.č.171102101"  (12,675)*1,9</t>
  </si>
  <si>
    <t>"dle pol.č.174101101 - 1. část"  88,87*1,9</t>
  </si>
  <si>
    <t>-384949341</t>
  </si>
  <si>
    <t>"Zásyp základu benešovského:" 8,85*9,1-2*(1,45*0,4*2,9+1,25*0,55*2,9)</t>
  </si>
  <si>
    <t>"Zásyp základu vlašimského:" 8,85*9,1-2*(1,45*0,4*2,9+1,25*0,55*2,9)</t>
  </si>
  <si>
    <t>4*2,0*2,0*5,0</t>
  </si>
  <si>
    <t>"Zásyp - levá část" 2,9*3,7*2,0/3+2,3*4,6*2,0/3+2*2,2*4,5</t>
  </si>
  <si>
    <t>"Zásyp - pravá část" 4,3*4,0*2,6/3+4,2*4,0*2,6/3+2*2,2*4,5</t>
  </si>
  <si>
    <t>1227763840</t>
  </si>
  <si>
    <t>-1187808060</t>
  </si>
  <si>
    <t>"vlevo od mostu:" 26,0</t>
  </si>
  <si>
    <t>"vpravo od mostu:" 20,4</t>
  </si>
  <si>
    <t>-624536072</t>
  </si>
  <si>
    <t>" dle pol.č.181301102 a 181301122 "    (46,4+75,66)</t>
  </si>
  <si>
    <t>2046057188</t>
  </si>
  <si>
    <t>122,06*0,04</t>
  </si>
  <si>
    <t>1045446977</t>
  </si>
  <si>
    <t>"pod ohumusování  "   122,06</t>
  </si>
  <si>
    <t>-1803560064</t>
  </si>
  <si>
    <t>"vlevo od mostu:" 11,6*1,3</t>
  </si>
  <si>
    <t>"vlevo od mostu:" 46,6*1,3</t>
  </si>
  <si>
    <t>-2052950299</t>
  </si>
  <si>
    <t>" dle pol.č.181301102 a 181301122 x tl. x hmot. "     (46,4+75,66)*0,15*1,8</t>
  </si>
  <si>
    <t>492026283</t>
  </si>
  <si>
    <t>" dle pol.č.181301102 a 181301122 "      (46,4+75,66)</t>
  </si>
  <si>
    <t>1017726588</t>
  </si>
  <si>
    <t>103614058</t>
  </si>
  <si>
    <t>122,06*0,05</t>
  </si>
  <si>
    <t>514316403</t>
  </si>
  <si>
    <t>584792501</t>
  </si>
  <si>
    <t>213311141</t>
  </si>
  <si>
    <t>Polštáře zhutněné pod základy ze štěrkopísku tříděného</t>
  </si>
  <si>
    <t>-388638941</t>
  </si>
  <si>
    <t>ŠP polštář pod rámovou konstrukcí</t>
  </si>
  <si>
    <t>11,5*12,8*0,2</t>
  </si>
  <si>
    <t>-2078747206</t>
  </si>
  <si>
    <t>4*3,05*2,5*0,4+2*4,9*1,05*0,4</t>
  </si>
  <si>
    <t>1939518171</t>
  </si>
  <si>
    <t>2*(11,0+2*2,5+2*3,05)*0,4</t>
  </si>
  <si>
    <t>-838935714</t>
  </si>
  <si>
    <t>"dle pol.č.275354111"  17,68</t>
  </si>
  <si>
    <t>-167051090</t>
  </si>
  <si>
    <t>"Výztuž základů opěr z oceli B500B. Odhad 140 kg/m3</t>
  </si>
  <si>
    <t>16,316*0,14</t>
  </si>
  <si>
    <t>-2088974729</t>
  </si>
  <si>
    <t>(0,3*0,55+0,59*0,25)*2*16,0</t>
  </si>
  <si>
    <t>-779265194</t>
  </si>
  <si>
    <t>(0,25+0,6+0,31)*2*16,0+4*(0,3*0,55+0,59*0,25)</t>
  </si>
  <si>
    <t>655439303</t>
  </si>
  <si>
    <t>"dle pol.č.317353121"   38,37</t>
  </si>
  <si>
    <t>342503685</t>
  </si>
  <si>
    <t>10,0*0,130</t>
  </si>
  <si>
    <t>1164453729</t>
  </si>
  <si>
    <t>"Levé křídlo:" 38,0*0,55</t>
  </si>
  <si>
    <t>"Pravé křídlo:" 39,85*0,55</t>
  </si>
  <si>
    <t>1513776</t>
  </si>
  <si>
    <t>"Levé křídlo:" 38,0*2+(1,75+2,7+1,0+1,75+2,7+1,0+7,3)*0,55</t>
  </si>
  <si>
    <t>"Pravé křídlo:" 39,85*2+(1,75+2,7+1,0+1,75+2,7+1,0+7,3)*0,55</t>
  </si>
  <si>
    <t>967119700</t>
  </si>
  <si>
    <t>"dle pol.č.334351112 "   175,72</t>
  </si>
  <si>
    <t>362515406</t>
  </si>
  <si>
    <t>Výztuž křídel odhad 190kg/m3. Ocel B 500B</t>
  </si>
  <si>
    <t>"křídla:"  42,818*0,190</t>
  </si>
  <si>
    <t>-170223160</t>
  </si>
  <si>
    <t>Jeden kus obsahuje celý uzavřený rám (dno+klenba).</t>
  </si>
  <si>
    <t>59383538</t>
  </si>
  <si>
    <t>1967384745</t>
  </si>
  <si>
    <t>Jeden kus obsahuje celý uzavřený rám (dno+klenba)</t>
  </si>
  <si>
    <t>1439620594</t>
  </si>
  <si>
    <t>"Přechodové oblasti:" 2*2*5,85*8,0</t>
  </si>
  <si>
    <t>1698373405</t>
  </si>
  <si>
    <t>"Pod dlažbu na svazích:" 1,3*(7,7+7,9+0,35*5,2+0,35*4,7)</t>
  </si>
  <si>
    <t>"Pod kamennou rovnaninu:" 1,3*(4,4+6,7+2,6+5,1)</t>
  </si>
  <si>
    <t>1933369818</t>
  </si>
  <si>
    <t>"Pod základy:" 0,1*2*(2*2,9*3,25+1,25*4,9)</t>
  </si>
  <si>
    <t>"Ochrana izolace:" 0,1*5,15*8,0</t>
  </si>
  <si>
    <t>-1250384901</t>
  </si>
  <si>
    <t>"Pod dlažbu na svazích:" (1,3*(7,7+7,9+0,35*5,2+0,35*4,7))*0,1</t>
  </si>
  <si>
    <t>"Pod dlažbu v korytě:" (4,0*9,1+14,1+15,5)*0,2</t>
  </si>
  <si>
    <t>-1177868597</t>
  </si>
  <si>
    <t>"V patě svahů:" 0,8*0,4*(4*2,0+5,55+6,1)</t>
  </si>
  <si>
    <t>-1160868397</t>
  </si>
  <si>
    <t>"Sokl pod drenáž za opěrou:"  2*1,8*8,0</t>
  </si>
  <si>
    <t>"Pod základy křídel:"  2*0,1*(11,0+2*3,25+2*2,9)</t>
  </si>
  <si>
    <t>838020209</t>
  </si>
  <si>
    <t>"Sokl pod drenáž C8/10n-X0:"  2*(1,5*0,33+0,15*0,4)*8,0</t>
  </si>
  <si>
    <t>-2111773367</t>
  </si>
  <si>
    <t>-161704104</t>
  </si>
  <si>
    <t>2*6,3*8,0</t>
  </si>
  <si>
    <t>1119257122</t>
  </si>
  <si>
    <t>"dle pol.č.461991111 + 15 % " 100,8*1,15</t>
  </si>
  <si>
    <t>684595725</t>
  </si>
  <si>
    <t>1,3*(4,4+6,7+2,6+5,1)*0,2</t>
  </si>
  <si>
    <t>kámen pro vodohospodářské účely dle ČSN EN 13383-1</t>
  </si>
  <si>
    <t>"úprava směrového vedení koryta" 1,2*35,0*0,2</t>
  </si>
  <si>
    <t>1943834574</t>
  </si>
  <si>
    <t>1,3*(4,4+6,7+2,6+5,1)</t>
  </si>
  <si>
    <t>"úprava směrového vedení koryta" 1,2*35,0</t>
  </si>
  <si>
    <t>-301958931</t>
  </si>
  <si>
    <t>"Dlažba na svazích:" 1,3*(7,7+7,9+0,35*5,2+0,35*4,7)</t>
  </si>
  <si>
    <t>-121677241</t>
  </si>
  <si>
    <t>"Dlažba v korytě:"   4,0*9,1+14,1+15,5</t>
  </si>
  <si>
    <t>-1534716253</t>
  </si>
  <si>
    <t>"dle pol.č.465513228  10 % na ztratné"   (66,0*0,2)/6,5*10*1,1</t>
  </si>
  <si>
    <t>418570552</t>
  </si>
  <si>
    <t>"Podkl. vrstva vozovky: "    8,0*23,0</t>
  </si>
  <si>
    <t>-596584708</t>
  </si>
  <si>
    <t>"vozovka - podkladní vrstva:" 8,0*23,0</t>
  </si>
  <si>
    <t>-781754879</t>
  </si>
  <si>
    <t>"2 vrstvy:" 2*(10,58*2*3,5+8,0*16,0)</t>
  </si>
  <si>
    <t>111812823</t>
  </si>
  <si>
    <t>404,12*0,1*2,300*0,03</t>
  </si>
  <si>
    <t>-1752552594</t>
  </si>
  <si>
    <t>404,12*0,1*2,300*0,04</t>
  </si>
  <si>
    <t>1777222257</t>
  </si>
  <si>
    <t>870410619</t>
  </si>
  <si>
    <t>-947081007</t>
  </si>
  <si>
    <t>-1349182565</t>
  </si>
  <si>
    <t>"vozovka - pod vrstvu ACP 16:" 8,0*23,0</t>
  </si>
  <si>
    <t>1344451706</t>
  </si>
  <si>
    <t>"vozovka - pod ACO a ACL:" 2*8,0*23,0</t>
  </si>
  <si>
    <t>1958867428</t>
  </si>
  <si>
    <t>8,0*23,0</t>
  </si>
  <si>
    <t>-1494386653</t>
  </si>
  <si>
    <t>-1393697264</t>
  </si>
  <si>
    <t>2*23,0*0,5</t>
  </si>
  <si>
    <t>-1468169220</t>
  </si>
  <si>
    <t>4*0,85*0,8</t>
  </si>
  <si>
    <t>-375354137</t>
  </si>
  <si>
    <t>"dle pol.č.591141111    pl. x tl. x obj. hm. x 2% ztratné"  2,72*0,1*2,6*1,02</t>
  </si>
  <si>
    <t>-487561636</t>
  </si>
  <si>
    <t>2*16,0*0,8</t>
  </si>
  <si>
    <t>123466064</t>
  </si>
  <si>
    <t>2*16,0*(0,8+0,15)</t>
  </si>
  <si>
    <t>1026293052</t>
  </si>
  <si>
    <t>2*16,0*(0,15+0,25)</t>
  </si>
  <si>
    <t>613299102</t>
  </si>
  <si>
    <t>-1332813353</t>
  </si>
  <si>
    <t>"Vlevo:" 18+12</t>
  </si>
  <si>
    <t>"Vpravo:"  18+12</t>
  </si>
  <si>
    <t>2049798077</t>
  </si>
  <si>
    <t>"Náběh krátký:"   2*4,0</t>
  </si>
  <si>
    <t>-918020945</t>
  </si>
  <si>
    <t>-1328908755</t>
  </si>
  <si>
    <t>816763059</t>
  </si>
  <si>
    <t>-748891336</t>
  </si>
  <si>
    <t>"1. fáze VDZ, čára V2b/3/1,5/0,125:" 23,0</t>
  </si>
  <si>
    <t>-1398301001</t>
  </si>
  <si>
    <t>"1. fáze VDZ čára V4/0,25:" 2*23,0</t>
  </si>
  <si>
    <t>2054838124</t>
  </si>
  <si>
    <t>"2. fáze VDZ čára V2b/3/1,5/0,125:" 23,0</t>
  </si>
  <si>
    <t>1542773159</t>
  </si>
  <si>
    <t>"2. fáze VDZ čára V4/0,25:" 2*23,0</t>
  </si>
  <si>
    <t>-208976013</t>
  </si>
  <si>
    <t>"vodící proužek V4/0,25:" 2*23,0</t>
  </si>
  <si>
    <t>"stř. děl. čára V2b/3/1,5/0,125:"  23,0</t>
  </si>
  <si>
    <t>44138801</t>
  </si>
  <si>
    <t>-2102397740</t>
  </si>
  <si>
    <t>-235184020</t>
  </si>
  <si>
    <t>"vlevo:" 4*1,0+2*2,0+1,3*2,4+1,3*1,8</t>
  </si>
  <si>
    <t>"vpravo:" 4*1,0+2*2,0+1,3*5,2+1,3*4,6</t>
  </si>
  <si>
    <t>1548335815</t>
  </si>
  <si>
    <t>"dle pol.č.916231213  +5 % ztratné"  34,2*1,05</t>
  </si>
  <si>
    <t>-1497947431</t>
  </si>
  <si>
    <t>"dle pol.č.916231213  "  34,2*0,25*0,1</t>
  </si>
  <si>
    <t>1381578514</t>
  </si>
  <si>
    <t>"dle pol.č.919121212"  88,0</t>
  </si>
  <si>
    <t>-1682760135</t>
  </si>
  <si>
    <t>"dle pol.č.919121221"  88,0</t>
  </si>
  <si>
    <t>699218934</t>
  </si>
  <si>
    <t>"Podél odvod. proužku:" 2*(16,0+2*3,0)=44</t>
  </si>
  <si>
    <t>"na hl. 40 mm  - délka 2x"   44,0*2</t>
  </si>
  <si>
    <t>543357453</t>
  </si>
  <si>
    <t>"Podél říms a obrubníků:" 2*(16,0+2*3,0)=44</t>
  </si>
  <si>
    <t>-406144164</t>
  </si>
  <si>
    <t>"rub křídel:"    38,0+39,85</t>
  </si>
  <si>
    <t>"ochrana rubu rámu:"  8,5*8,0</t>
  </si>
  <si>
    <t>-1485863481</t>
  </si>
  <si>
    <t>"ochrana izolace prac. spár z pol. 711432101:" 76,375</t>
  </si>
  <si>
    <t>-113857270</t>
  </si>
  <si>
    <t>"spáry mezi segmenty a segm. a čely - těsnění na líci" 7*7,5</t>
  </si>
  <si>
    <t>-1866629258</t>
  </si>
  <si>
    <t>-879067353</t>
  </si>
  <si>
    <t>2*23,0*8,0</t>
  </si>
  <si>
    <t>-1299137505</t>
  </si>
  <si>
    <t>2*(16*4,0)</t>
  </si>
  <si>
    <t>-439404247</t>
  </si>
  <si>
    <t>"dle pol.č.941121111"  128*30</t>
  </si>
  <si>
    <t>1709409884</t>
  </si>
  <si>
    <t>"dle pol.č.941121111"  128,0</t>
  </si>
  <si>
    <t>1753813034</t>
  </si>
  <si>
    <t>"Předpoklad - opěry"   2*2,5*9,6</t>
  </si>
  <si>
    <t>"Předpoklad - křídla"  3,0*1,5*(2,7+3,2+2,9+2,2)</t>
  </si>
  <si>
    <t>"Předpoklad- čela:"   2*12,5*1,0</t>
  </si>
  <si>
    <t>-1933519478</t>
  </si>
  <si>
    <t>"Bourání betonových desek křídel"   0,1*0,8*(2,7+3,2+2,9+2,2)</t>
  </si>
  <si>
    <t>"Před římsami"    4*0,5*0,4*0,5</t>
  </si>
  <si>
    <t>"Příčné prahy v korytě:"   2*4,0*0,4*1,0</t>
  </si>
  <si>
    <t>-807993382</t>
  </si>
  <si>
    <t>"Bourání říms"   (7,0*0,5+7,0*0,5)*0,12</t>
  </si>
  <si>
    <t>-872288187</t>
  </si>
  <si>
    <t>4,5*9,6*0,6</t>
  </si>
  <si>
    <t>-321314200</t>
  </si>
  <si>
    <t>"Koryto pod mostem:" 9,6*3,1</t>
  </si>
  <si>
    <t>"Koryto mimo most:" 4,0*1,5</t>
  </si>
  <si>
    <t>1857370744</t>
  </si>
  <si>
    <t>871798580</t>
  </si>
  <si>
    <t>2*6,7</t>
  </si>
  <si>
    <t>674295811</t>
  </si>
  <si>
    <t>"Otryskání rubu klenby kovovou drtí  před pokládkou izolace"   8,45*8,0</t>
  </si>
  <si>
    <t>1763231960</t>
  </si>
  <si>
    <t>"dle pol.č962041211"  4,66*2,3</t>
  </si>
  <si>
    <t>"dle pol.č962051111"  0,84*2,4</t>
  </si>
  <si>
    <t>-1284645605</t>
  </si>
  <si>
    <t>"dle pol.č.113154121"  165,6*0,03*2,56</t>
  </si>
  <si>
    <t>"dle pol.č.113154121"  331,2*0,1*2,56</t>
  </si>
  <si>
    <t>"dle pol.č.113107163"   200,1*0,3*1,9</t>
  </si>
  <si>
    <t>-1608389843</t>
  </si>
  <si>
    <t>"dle pol.č.997211511 x 19"  114,057*19</t>
  </si>
  <si>
    <t>"dle pol.č.997211511 x 3"  97,505*3</t>
  </si>
  <si>
    <t>431996644</t>
  </si>
  <si>
    <t>"dle pol.č.962022491"  122,5*2,5</t>
  </si>
  <si>
    <t>"dle pol.č.963021112"  25,92*2,5</t>
  </si>
  <si>
    <t>"dle pol.č.965022131"  35,76*0,2*2,5</t>
  </si>
  <si>
    <t>"dle pol.č.966075141"    13,4*0,018</t>
  </si>
  <si>
    <t>238567283</t>
  </si>
  <si>
    <t>"dle pol.č.997211521 x 19"  402,069*19</t>
  </si>
  <si>
    <t>-190287685</t>
  </si>
  <si>
    <t>"dle pol.č.997211521"  402,069</t>
  </si>
  <si>
    <t>"dle pol.č.997211511"  97,057</t>
  </si>
  <si>
    <t>1962790404</t>
  </si>
  <si>
    <t>"dle pol.č.113107163"  200,1*0,3*1,9</t>
  </si>
  <si>
    <t>994026782</t>
  </si>
  <si>
    <t>213355038</t>
  </si>
  <si>
    <t>"Základy:"  2*(0,4+0,15)*9,1+2*0,4*(11,0+2*3,05+2*2,5)+4*(1,45+0,5)*3,05</t>
  </si>
  <si>
    <t>"Rám:" (2*0,55+4,0)*9,1+0,1*8,0*8,45</t>
  </si>
  <si>
    <t>"Levé čelo:"  38,0+17,4+(1,75+2,7+1,0+1,75+2,7+1,0)*0,55</t>
  </si>
  <si>
    <t>"Pravé čelo:"  39,85+17,6+(1,75+2,7+1,0+1,75+2,7+1,0)*0,55</t>
  </si>
  <si>
    <t>-837076657</t>
  </si>
  <si>
    <t>229,49*0,4*0,001*1,1</t>
  </si>
  <si>
    <t>-1910944571</t>
  </si>
  <si>
    <t>229,49*2</t>
  </si>
  <si>
    <t>-316280731</t>
  </si>
  <si>
    <t>458,98*0,5*0,001*1,1</t>
  </si>
  <si>
    <t>1982845905</t>
  </si>
  <si>
    <t>8,45*8,0</t>
  </si>
  <si>
    <t>999059887</t>
  </si>
  <si>
    <t>" dle pol.č.711132101 + 15% na přesahy"    67,6*1,15</t>
  </si>
  <si>
    <t>-1688975637</t>
  </si>
  <si>
    <t>"Pracovní spára rám-křídla:"  2*(8,45+2*0,6)*0,5+2*4,0*0,5</t>
  </si>
  <si>
    <t>"Pracovní spáry mezi segmenty klenby:" 5*8,45*0,5+5*4,0*0,5</t>
  </si>
  <si>
    <t>"Pracovní spára základ-křídlo:" 4*(3,2+0,55+3,5)*0,5</t>
  </si>
  <si>
    <t>1302315923</t>
  </si>
  <si>
    <t>"dle pol.č.711432101 + 15 % ztratné"  76,375*1,15</t>
  </si>
  <si>
    <t>-944541330</t>
  </si>
  <si>
    <t>-2006889985</t>
  </si>
  <si>
    <t>510962649</t>
  </si>
  <si>
    <t>-1204126064</t>
  </si>
  <si>
    <t>1519164406</t>
  </si>
  <si>
    <t>-125952299</t>
  </si>
  <si>
    <t>839777762</t>
  </si>
  <si>
    <t>152840127</t>
  </si>
  <si>
    <t>1836131890</t>
  </si>
  <si>
    <t>-1866950003</t>
  </si>
  <si>
    <t>-1418379838</t>
  </si>
  <si>
    <t>-76703193</t>
  </si>
  <si>
    <t xml:space="preserve">    VRN1 - Průzkumné, geodetické a projektové práce (SO 121)</t>
  </si>
  <si>
    <t xml:space="preserve">    VRN6 - Územní vlivy</t>
  </si>
  <si>
    <t>Průzkumné, geodetické a projektové práce (SO 121)</t>
  </si>
  <si>
    <t>1626826446</t>
  </si>
  <si>
    <t>"Geodetické práce a zaměření skutečného provedení" 1</t>
  </si>
  <si>
    <t>-1266929434</t>
  </si>
  <si>
    <t>013294000</t>
  </si>
  <si>
    <t>Ostatní dokumentace</t>
  </si>
  <si>
    <t>1614817605</t>
  </si>
  <si>
    <t>"Fotodokumentace stavby" 1</t>
  </si>
  <si>
    <t>030001000</t>
  </si>
  <si>
    <t>-1573217386</t>
  </si>
  <si>
    <t>"Zřízení, údržba, demontáž ZS vč. vyklizení - úklidu prostoru staveniště" 1</t>
  </si>
  <si>
    <t>2121804460</t>
  </si>
  <si>
    <t>"Tabule STŘEDOČESKÝ KRAJ, OMLOUVÁME SE ZA DOČASNÉ OMEZENÍ" 2</t>
  </si>
  <si>
    <t>034503000</t>
  </si>
  <si>
    <t>Informační tabule na staveništi</t>
  </si>
  <si>
    <t>-725941936</t>
  </si>
  <si>
    <t>"Informační tabule v průběhu stavby dle IROP – Zhotovitel, TDS, cena, a další povinné údaje  (Povinný min. rozměr dočas. billboardu je 2,1 x 2,2m)" 2</t>
  </si>
  <si>
    <t>041903000</t>
  </si>
  <si>
    <t>Dozor jiné osoby</t>
  </si>
  <si>
    <t>1841001457</t>
  </si>
  <si>
    <t>"Práce v ochranném pásmu dráhy - projednání se správci dráhy vč. zajištění příp. pomalých jízd, příp. i dozoru pracovníka dráhy"</t>
  </si>
  <si>
    <t>"dle technolie zvolené zhotovitelem" 1</t>
  </si>
  <si>
    <t>043134000</t>
  </si>
  <si>
    <t>Zkoušky zatěžovací</t>
  </si>
  <si>
    <t>1126102774</t>
  </si>
  <si>
    <t>"Zkoušky zatěžovací budou provedeny v místě sanací, počet zkoušek dle situace po odkrytí vozovkového krytu a zjištění skutečného rozsahu sanací" 10</t>
  </si>
  <si>
    <t>049103000</t>
  </si>
  <si>
    <t>Náklady vzniklé v souvislosti s realizací stavby</t>
  </si>
  <si>
    <t>1083904863</t>
  </si>
  <si>
    <t>Náklady vzniklé v souvislosti s realizací stavby</t>
  </si>
  <si>
    <t>"Vytýčení inženýrských sítí jejich správci" 1</t>
  </si>
  <si>
    <t>049303000</t>
  </si>
  <si>
    <t>Náklady vzniklé v souvislosti s předáním stavby</t>
  </si>
  <si>
    <t>Kč</t>
  </si>
  <si>
    <t>-1975308546</t>
  </si>
  <si>
    <t>"Náklady na opravu poškozených komunikací na objízdných trasách - PRELIMINÁŘ - PEVNÁ CENA 6.455.600,- Kč bez DPH"</t>
  </si>
  <si>
    <t>"ČERPÁNO DLE SKUTEČNOSTI, DLE POŽADAVKŮ A POUZE SE SOUHLASEM INVESTORA" 6455600</t>
  </si>
  <si>
    <t>VRN6</t>
  </si>
  <si>
    <t>Územní vlivy</t>
  </si>
  <si>
    <t>060001000</t>
  </si>
  <si>
    <t>1708612283</t>
  </si>
  <si>
    <t>062002000</t>
  </si>
  <si>
    <t>Ztížené dopravní podmínky</t>
  </si>
  <si>
    <t>-444014480</t>
  </si>
  <si>
    <t>"Náklady na převedení autobusové dopravy na objízdné trasy - PRELIMINÁŘ - PEVNÁ CENA 250.000,- Kč bez DPH"</t>
  </si>
  <si>
    <t>"ČERPÁNO DLE SKUTEČNOSTI A POUZE SE SOUHLASEM INVESTORA" 250000</t>
  </si>
  <si>
    <t>-336637525</t>
  </si>
  <si>
    <t>091404000</t>
  </si>
  <si>
    <t>Práce na památkovém objektu</t>
  </si>
  <si>
    <t>419967361</t>
  </si>
  <si>
    <t>"demontáž, uschování a zpětná montáž 14ks sloupků v pruhu při památníku zabraňujícím parkování nákladních vozidel" 1</t>
  </si>
  <si>
    <t>091504000</t>
  </si>
  <si>
    <t>Náklady související s publikační činností</t>
  </si>
  <si>
    <t>814252780</t>
  </si>
  <si>
    <t>"Tabulka pamětní po ukončení akce (Stálá pamětní deska vyrobena z odolného a trvalého materiálu, minimální velikost 300x400mm)" 1</t>
  </si>
  <si>
    <t>091704000</t>
  </si>
  <si>
    <t>Náklady na údržbu</t>
  </si>
  <si>
    <t>-1459569843</t>
  </si>
  <si>
    <t>"Čištění komunikací a prostor dotčených výstavbou"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</si>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</sst>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pane ySplit="1" topLeftCell="A2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7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9"/>
      <c r="AQ5" s="31"/>
      <c r="BE5" s="345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9"/>
      <c r="AQ6" s="31"/>
      <c r="BE6" s="346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6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6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6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6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6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6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6"/>
      <c r="BS13" s="24" t="s">
        <v>8</v>
      </c>
    </row>
    <row r="14" spans="1:74">
      <c r="B14" s="28"/>
      <c r="C14" s="29"/>
      <c r="D14" s="29"/>
      <c r="E14" s="350" t="s">
        <v>32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6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6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6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6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6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6"/>
      <c r="BS19" s="24" t="s">
        <v>8</v>
      </c>
    </row>
    <row r="20" spans="2:71" ht="171" customHeight="1">
      <c r="B20" s="28"/>
      <c r="C20" s="29"/>
      <c r="D20" s="29"/>
      <c r="E20" s="352" t="s">
        <v>37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9"/>
      <c r="AP20" s="29"/>
      <c r="AQ20" s="31"/>
      <c r="BE20" s="34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6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3">
        <f>ROUND(AG51,2)</f>
        <v>0</v>
      </c>
      <c r="AL23" s="354"/>
      <c r="AM23" s="354"/>
      <c r="AN23" s="354"/>
      <c r="AO23" s="354"/>
      <c r="AP23" s="42"/>
      <c r="AQ23" s="45"/>
      <c r="BE23" s="34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5" t="s">
        <v>39</v>
      </c>
      <c r="M25" s="355"/>
      <c r="N25" s="355"/>
      <c r="O25" s="355"/>
      <c r="P25" s="42"/>
      <c r="Q25" s="42"/>
      <c r="R25" s="42"/>
      <c r="S25" s="42"/>
      <c r="T25" s="42"/>
      <c r="U25" s="42"/>
      <c r="V25" s="42"/>
      <c r="W25" s="355" t="s">
        <v>40</v>
      </c>
      <c r="X25" s="355"/>
      <c r="Y25" s="355"/>
      <c r="Z25" s="355"/>
      <c r="AA25" s="355"/>
      <c r="AB25" s="355"/>
      <c r="AC25" s="355"/>
      <c r="AD25" s="355"/>
      <c r="AE25" s="355"/>
      <c r="AF25" s="42"/>
      <c r="AG25" s="42"/>
      <c r="AH25" s="42"/>
      <c r="AI25" s="42"/>
      <c r="AJ25" s="42"/>
      <c r="AK25" s="355" t="s">
        <v>41</v>
      </c>
      <c r="AL25" s="355"/>
      <c r="AM25" s="355"/>
      <c r="AN25" s="355"/>
      <c r="AO25" s="355"/>
      <c r="AP25" s="42"/>
      <c r="AQ25" s="45"/>
      <c r="BE25" s="346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56">
        <v>0.21</v>
      </c>
      <c r="M26" s="357"/>
      <c r="N26" s="357"/>
      <c r="O26" s="357"/>
      <c r="P26" s="48"/>
      <c r="Q26" s="48"/>
      <c r="R26" s="48"/>
      <c r="S26" s="48"/>
      <c r="T26" s="48"/>
      <c r="U26" s="48"/>
      <c r="V26" s="48"/>
      <c r="W26" s="358">
        <f>ROUND(AZ51,2)</f>
        <v>0</v>
      </c>
      <c r="X26" s="357"/>
      <c r="Y26" s="357"/>
      <c r="Z26" s="357"/>
      <c r="AA26" s="357"/>
      <c r="AB26" s="357"/>
      <c r="AC26" s="357"/>
      <c r="AD26" s="357"/>
      <c r="AE26" s="357"/>
      <c r="AF26" s="48"/>
      <c r="AG26" s="48"/>
      <c r="AH26" s="48"/>
      <c r="AI26" s="48"/>
      <c r="AJ26" s="48"/>
      <c r="AK26" s="358">
        <f>ROUND(AV51,2)</f>
        <v>0</v>
      </c>
      <c r="AL26" s="357"/>
      <c r="AM26" s="357"/>
      <c r="AN26" s="357"/>
      <c r="AO26" s="357"/>
      <c r="AP26" s="48"/>
      <c r="AQ26" s="50"/>
      <c r="BE26" s="346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56">
        <v>0.15</v>
      </c>
      <c r="M27" s="357"/>
      <c r="N27" s="357"/>
      <c r="O27" s="357"/>
      <c r="P27" s="48"/>
      <c r="Q27" s="48"/>
      <c r="R27" s="48"/>
      <c r="S27" s="48"/>
      <c r="T27" s="48"/>
      <c r="U27" s="48"/>
      <c r="V27" s="48"/>
      <c r="W27" s="358">
        <f>ROUND(BA51,2)</f>
        <v>0</v>
      </c>
      <c r="X27" s="357"/>
      <c r="Y27" s="357"/>
      <c r="Z27" s="357"/>
      <c r="AA27" s="357"/>
      <c r="AB27" s="357"/>
      <c r="AC27" s="357"/>
      <c r="AD27" s="357"/>
      <c r="AE27" s="357"/>
      <c r="AF27" s="48"/>
      <c r="AG27" s="48"/>
      <c r="AH27" s="48"/>
      <c r="AI27" s="48"/>
      <c r="AJ27" s="48"/>
      <c r="AK27" s="358">
        <f>ROUND(AW51,2)</f>
        <v>0</v>
      </c>
      <c r="AL27" s="357"/>
      <c r="AM27" s="357"/>
      <c r="AN27" s="357"/>
      <c r="AO27" s="357"/>
      <c r="AP27" s="48"/>
      <c r="AQ27" s="50"/>
      <c r="BE27" s="346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56">
        <v>0.21</v>
      </c>
      <c r="M28" s="357"/>
      <c r="N28" s="357"/>
      <c r="O28" s="357"/>
      <c r="P28" s="48"/>
      <c r="Q28" s="48"/>
      <c r="R28" s="48"/>
      <c r="S28" s="48"/>
      <c r="T28" s="48"/>
      <c r="U28" s="48"/>
      <c r="V28" s="48"/>
      <c r="W28" s="358">
        <f>ROUND(BB51,2)</f>
        <v>0</v>
      </c>
      <c r="X28" s="357"/>
      <c r="Y28" s="357"/>
      <c r="Z28" s="357"/>
      <c r="AA28" s="357"/>
      <c r="AB28" s="357"/>
      <c r="AC28" s="357"/>
      <c r="AD28" s="357"/>
      <c r="AE28" s="357"/>
      <c r="AF28" s="48"/>
      <c r="AG28" s="48"/>
      <c r="AH28" s="48"/>
      <c r="AI28" s="48"/>
      <c r="AJ28" s="48"/>
      <c r="AK28" s="358">
        <v>0</v>
      </c>
      <c r="AL28" s="357"/>
      <c r="AM28" s="357"/>
      <c r="AN28" s="357"/>
      <c r="AO28" s="357"/>
      <c r="AP28" s="48"/>
      <c r="AQ28" s="50"/>
      <c r="BE28" s="346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56">
        <v>0.15</v>
      </c>
      <c r="M29" s="357"/>
      <c r="N29" s="357"/>
      <c r="O29" s="357"/>
      <c r="P29" s="48"/>
      <c r="Q29" s="48"/>
      <c r="R29" s="48"/>
      <c r="S29" s="48"/>
      <c r="T29" s="48"/>
      <c r="U29" s="48"/>
      <c r="V29" s="48"/>
      <c r="W29" s="358">
        <f>ROUND(BC51,2)</f>
        <v>0</v>
      </c>
      <c r="X29" s="357"/>
      <c r="Y29" s="357"/>
      <c r="Z29" s="357"/>
      <c r="AA29" s="357"/>
      <c r="AB29" s="357"/>
      <c r="AC29" s="357"/>
      <c r="AD29" s="357"/>
      <c r="AE29" s="357"/>
      <c r="AF29" s="48"/>
      <c r="AG29" s="48"/>
      <c r="AH29" s="48"/>
      <c r="AI29" s="48"/>
      <c r="AJ29" s="48"/>
      <c r="AK29" s="358">
        <v>0</v>
      </c>
      <c r="AL29" s="357"/>
      <c r="AM29" s="357"/>
      <c r="AN29" s="357"/>
      <c r="AO29" s="357"/>
      <c r="AP29" s="48"/>
      <c r="AQ29" s="50"/>
      <c r="BE29" s="346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56">
        <v>0</v>
      </c>
      <c r="M30" s="357"/>
      <c r="N30" s="357"/>
      <c r="O30" s="357"/>
      <c r="P30" s="48"/>
      <c r="Q30" s="48"/>
      <c r="R30" s="48"/>
      <c r="S30" s="48"/>
      <c r="T30" s="48"/>
      <c r="U30" s="48"/>
      <c r="V30" s="48"/>
      <c r="W30" s="358">
        <f>ROUND(BD51,2)</f>
        <v>0</v>
      </c>
      <c r="X30" s="357"/>
      <c r="Y30" s="357"/>
      <c r="Z30" s="357"/>
      <c r="AA30" s="357"/>
      <c r="AB30" s="357"/>
      <c r="AC30" s="357"/>
      <c r="AD30" s="357"/>
      <c r="AE30" s="357"/>
      <c r="AF30" s="48"/>
      <c r="AG30" s="48"/>
      <c r="AH30" s="48"/>
      <c r="AI30" s="48"/>
      <c r="AJ30" s="48"/>
      <c r="AK30" s="358">
        <v>0</v>
      </c>
      <c r="AL30" s="357"/>
      <c r="AM30" s="357"/>
      <c r="AN30" s="357"/>
      <c r="AO30" s="357"/>
      <c r="AP30" s="48"/>
      <c r="AQ30" s="50"/>
      <c r="BE30" s="34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6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59" t="s">
        <v>50</v>
      </c>
      <c r="Y32" s="360"/>
      <c r="Z32" s="360"/>
      <c r="AA32" s="360"/>
      <c r="AB32" s="360"/>
      <c r="AC32" s="53"/>
      <c r="AD32" s="53"/>
      <c r="AE32" s="53"/>
      <c r="AF32" s="53"/>
      <c r="AG32" s="53"/>
      <c r="AH32" s="53"/>
      <c r="AI32" s="53"/>
      <c r="AJ32" s="53"/>
      <c r="AK32" s="361">
        <f>SUM(AK23:AK30)</f>
        <v>0</v>
      </c>
      <c r="AL32" s="360"/>
      <c r="AM32" s="360"/>
      <c r="AN32" s="360"/>
      <c r="AO32" s="362"/>
      <c r="AP32" s="51"/>
      <c r="AQ32" s="55"/>
      <c r="BE32" s="34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180122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3" t="str">
        <f>K6</f>
        <v>II/112 Struhařov, rekonstrukce silnice – provozní staničení km 6,70 – 9,48</v>
      </c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4"/>
      <c r="AG42" s="364"/>
      <c r="AH42" s="364"/>
      <c r="AI42" s="364"/>
      <c r="AJ42" s="364"/>
      <c r="AK42" s="364"/>
      <c r="AL42" s="364"/>
      <c r="AM42" s="364"/>
      <c r="AN42" s="364"/>
      <c r="AO42" s="36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Struhařov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5" t="str">
        <f>IF(AN8= "","",AN8)</f>
        <v>19. 3. 2018</v>
      </c>
      <c r="AN44" s="36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Krajská správa a údržba silnic Středočeského kraje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6" t="str">
        <f>IF(E17="","",E17)</f>
        <v>Atelier PROMIKA s.r.o.</v>
      </c>
      <c r="AN46" s="366"/>
      <c r="AO46" s="366"/>
      <c r="AP46" s="366"/>
      <c r="AQ46" s="63"/>
      <c r="AR46" s="61"/>
      <c r="AS46" s="367" t="s">
        <v>52</v>
      </c>
      <c r="AT46" s="36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9"/>
      <c r="AT47" s="37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1"/>
      <c r="AT48" s="37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3" t="s">
        <v>53</v>
      </c>
      <c r="D49" s="374"/>
      <c r="E49" s="374"/>
      <c r="F49" s="374"/>
      <c r="G49" s="374"/>
      <c r="H49" s="79"/>
      <c r="I49" s="375" t="s">
        <v>54</v>
      </c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4"/>
      <c r="AA49" s="374"/>
      <c r="AB49" s="374"/>
      <c r="AC49" s="374"/>
      <c r="AD49" s="374"/>
      <c r="AE49" s="374"/>
      <c r="AF49" s="374"/>
      <c r="AG49" s="376" t="s">
        <v>55</v>
      </c>
      <c r="AH49" s="374"/>
      <c r="AI49" s="374"/>
      <c r="AJ49" s="374"/>
      <c r="AK49" s="374"/>
      <c r="AL49" s="374"/>
      <c r="AM49" s="374"/>
      <c r="AN49" s="375" t="s">
        <v>56</v>
      </c>
      <c r="AO49" s="374"/>
      <c r="AP49" s="374"/>
      <c r="AQ49" s="80" t="s">
        <v>57</v>
      </c>
      <c r="AR49" s="61"/>
      <c r="AS49" s="81" t="s">
        <v>58</v>
      </c>
      <c r="AT49" s="82" t="s">
        <v>59</v>
      </c>
      <c r="AU49" s="82" t="s">
        <v>60</v>
      </c>
      <c r="AV49" s="82" t="s">
        <v>61</v>
      </c>
      <c r="AW49" s="82" t="s">
        <v>62</v>
      </c>
      <c r="AX49" s="82" t="s">
        <v>63</v>
      </c>
      <c r="AY49" s="82" t="s">
        <v>64</v>
      </c>
      <c r="AZ49" s="82" t="s">
        <v>65</v>
      </c>
      <c r="BA49" s="82" t="s">
        <v>66</v>
      </c>
      <c r="BB49" s="82" t="s">
        <v>67</v>
      </c>
      <c r="BC49" s="82" t="s">
        <v>68</v>
      </c>
      <c r="BD49" s="83" t="s">
        <v>69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0">
        <f>ROUND(SUM(AG52:AG59),2)</f>
        <v>0</v>
      </c>
      <c r="AH51" s="380"/>
      <c r="AI51" s="380"/>
      <c r="AJ51" s="380"/>
      <c r="AK51" s="380"/>
      <c r="AL51" s="380"/>
      <c r="AM51" s="380"/>
      <c r="AN51" s="381">
        <f t="shared" ref="AN51:AN59" si="0">SUM(AG51,AT51)</f>
        <v>0</v>
      </c>
      <c r="AO51" s="381"/>
      <c r="AP51" s="381"/>
      <c r="AQ51" s="89" t="s">
        <v>21</v>
      </c>
      <c r="AR51" s="71"/>
      <c r="AS51" s="90">
        <f>ROUND(SUM(AS52:AS59),2)</f>
        <v>0</v>
      </c>
      <c r="AT51" s="91">
        <f t="shared" ref="AT51:AT59" si="1">ROUND(SUM(AV51:AW51),2)</f>
        <v>0</v>
      </c>
      <c r="AU51" s="92">
        <f>ROUND(SUM(AU52:AU59),5)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ROUND(SUM(AZ52:AZ59),2)</f>
        <v>0</v>
      </c>
      <c r="BA51" s="91">
        <f>ROUND(SUM(BA52:BA59),2)</f>
        <v>0</v>
      </c>
      <c r="BB51" s="91">
        <f>ROUND(SUM(BB52:BB59),2)</f>
        <v>0</v>
      </c>
      <c r="BC51" s="91">
        <f>ROUND(SUM(BC52:BC59),2)</f>
        <v>0</v>
      </c>
      <c r="BD51" s="93">
        <f>ROUND(SUM(BD52:BD59),2)</f>
        <v>0</v>
      </c>
      <c r="BS51" s="94" t="s">
        <v>71</v>
      </c>
      <c r="BT51" s="94" t="s">
        <v>72</v>
      </c>
      <c r="BU51" s="95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1" s="5" customFormat="1" ht="16.5" customHeight="1">
      <c r="A52" s="96" t="s">
        <v>76</v>
      </c>
      <c r="B52" s="97"/>
      <c r="C52" s="98"/>
      <c r="D52" s="379" t="s">
        <v>77</v>
      </c>
      <c r="E52" s="379"/>
      <c r="F52" s="379"/>
      <c r="G52" s="379"/>
      <c r="H52" s="379"/>
      <c r="I52" s="99"/>
      <c r="J52" s="379" t="s">
        <v>78</v>
      </c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7">
        <f>'SO 121 - Silnice II-112'!J27</f>
        <v>0</v>
      </c>
      <c r="AH52" s="378"/>
      <c r="AI52" s="378"/>
      <c r="AJ52" s="378"/>
      <c r="AK52" s="378"/>
      <c r="AL52" s="378"/>
      <c r="AM52" s="378"/>
      <c r="AN52" s="377">
        <f t="shared" si="0"/>
        <v>0</v>
      </c>
      <c r="AO52" s="378"/>
      <c r="AP52" s="378"/>
      <c r="AQ52" s="100" t="s">
        <v>79</v>
      </c>
      <c r="AR52" s="101"/>
      <c r="AS52" s="102">
        <v>0</v>
      </c>
      <c r="AT52" s="103">
        <f t="shared" si="1"/>
        <v>0</v>
      </c>
      <c r="AU52" s="104">
        <f>'SO 121 - Silnice II-112'!P85</f>
        <v>0</v>
      </c>
      <c r="AV52" s="103">
        <f>'SO 121 - Silnice II-112'!J30</f>
        <v>0</v>
      </c>
      <c r="AW52" s="103">
        <f>'SO 121 - Silnice II-112'!J31</f>
        <v>0</v>
      </c>
      <c r="AX52" s="103">
        <f>'SO 121 - Silnice II-112'!J32</f>
        <v>0</v>
      </c>
      <c r="AY52" s="103">
        <f>'SO 121 - Silnice II-112'!J33</f>
        <v>0</v>
      </c>
      <c r="AZ52" s="103">
        <f>'SO 121 - Silnice II-112'!F30</f>
        <v>0</v>
      </c>
      <c r="BA52" s="103">
        <f>'SO 121 - Silnice II-112'!F31</f>
        <v>0</v>
      </c>
      <c r="BB52" s="103">
        <f>'SO 121 - Silnice II-112'!F32</f>
        <v>0</v>
      </c>
      <c r="BC52" s="103">
        <f>'SO 121 - Silnice II-112'!F33</f>
        <v>0</v>
      </c>
      <c r="BD52" s="105">
        <f>'SO 121 - Silnice II-112'!F34</f>
        <v>0</v>
      </c>
      <c r="BT52" s="106" t="s">
        <v>80</v>
      </c>
      <c r="BV52" s="106" t="s">
        <v>74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16.5" customHeight="1">
      <c r="A53" s="96" t="s">
        <v>76</v>
      </c>
      <c r="B53" s="97"/>
      <c r="C53" s="98"/>
      <c r="D53" s="379" t="s">
        <v>83</v>
      </c>
      <c r="E53" s="379"/>
      <c r="F53" s="379"/>
      <c r="G53" s="379"/>
      <c r="H53" s="379"/>
      <c r="I53" s="99"/>
      <c r="J53" s="379" t="s">
        <v>84</v>
      </c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  <c r="AC53" s="379"/>
      <c r="AD53" s="379"/>
      <c r="AE53" s="379"/>
      <c r="AF53" s="379"/>
      <c r="AG53" s="377">
        <f>'SO 182 - Přechodné doprav...'!J27</f>
        <v>0</v>
      </c>
      <c r="AH53" s="378"/>
      <c r="AI53" s="378"/>
      <c r="AJ53" s="378"/>
      <c r="AK53" s="378"/>
      <c r="AL53" s="378"/>
      <c r="AM53" s="378"/>
      <c r="AN53" s="377">
        <f t="shared" si="0"/>
        <v>0</v>
      </c>
      <c r="AO53" s="378"/>
      <c r="AP53" s="378"/>
      <c r="AQ53" s="100" t="s">
        <v>79</v>
      </c>
      <c r="AR53" s="101"/>
      <c r="AS53" s="102">
        <v>0</v>
      </c>
      <c r="AT53" s="103">
        <f t="shared" si="1"/>
        <v>0</v>
      </c>
      <c r="AU53" s="104">
        <f>'SO 182 - Přechodné doprav...'!P82</f>
        <v>0</v>
      </c>
      <c r="AV53" s="103">
        <f>'SO 182 - Přechodné doprav...'!J30</f>
        <v>0</v>
      </c>
      <c r="AW53" s="103">
        <f>'SO 182 - Přechodné doprav...'!J31</f>
        <v>0</v>
      </c>
      <c r="AX53" s="103">
        <f>'SO 182 - Přechodné doprav...'!J32</f>
        <v>0</v>
      </c>
      <c r="AY53" s="103">
        <f>'SO 182 - Přechodné doprav...'!J33</f>
        <v>0</v>
      </c>
      <c r="AZ53" s="103">
        <f>'SO 182 - Přechodné doprav...'!F30</f>
        <v>0</v>
      </c>
      <c r="BA53" s="103">
        <f>'SO 182 - Přechodné doprav...'!F31</f>
        <v>0</v>
      </c>
      <c r="BB53" s="103">
        <f>'SO 182 - Přechodné doprav...'!F32</f>
        <v>0</v>
      </c>
      <c r="BC53" s="103">
        <f>'SO 182 - Přechodné doprav...'!F33</f>
        <v>0</v>
      </c>
      <c r="BD53" s="105">
        <f>'SO 182 - Přechodné doprav...'!F34</f>
        <v>0</v>
      </c>
      <c r="BT53" s="106" t="s">
        <v>80</v>
      </c>
      <c r="BV53" s="106" t="s">
        <v>74</v>
      </c>
      <c r="BW53" s="106" t="s">
        <v>85</v>
      </c>
      <c r="BX53" s="106" t="s">
        <v>7</v>
      </c>
      <c r="CL53" s="106" t="s">
        <v>21</v>
      </c>
      <c r="CM53" s="106" t="s">
        <v>82</v>
      </c>
    </row>
    <row r="54" spans="1:91" s="5" customFormat="1" ht="31.5" customHeight="1">
      <c r="A54" s="96" t="s">
        <v>76</v>
      </c>
      <c r="B54" s="97"/>
      <c r="C54" s="98"/>
      <c r="D54" s="379" t="s">
        <v>86</v>
      </c>
      <c r="E54" s="379"/>
      <c r="F54" s="379"/>
      <c r="G54" s="379"/>
      <c r="H54" s="379"/>
      <c r="I54" s="99"/>
      <c r="J54" s="379" t="s">
        <v>87</v>
      </c>
      <c r="K54" s="379"/>
      <c r="L54" s="379"/>
      <c r="M54" s="379"/>
      <c r="N54" s="379"/>
      <c r="O54" s="379"/>
      <c r="P54" s="379"/>
      <c r="Q54" s="379"/>
      <c r="R54" s="379"/>
      <c r="S54" s="379"/>
      <c r="T54" s="379"/>
      <c r="U54" s="379"/>
      <c r="V54" s="379"/>
      <c r="W54" s="379"/>
      <c r="X54" s="379"/>
      <c r="Y54" s="379"/>
      <c r="Z54" s="379"/>
      <c r="AA54" s="379"/>
      <c r="AB54" s="379"/>
      <c r="AC54" s="379"/>
      <c r="AD54" s="379"/>
      <c r="AE54" s="379"/>
      <c r="AF54" s="379"/>
      <c r="AG54" s="377">
        <f>'SO 190 - Dopravně inženýr...'!J27</f>
        <v>0</v>
      </c>
      <c r="AH54" s="378"/>
      <c r="AI54" s="378"/>
      <c r="AJ54" s="378"/>
      <c r="AK54" s="378"/>
      <c r="AL54" s="378"/>
      <c r="AM54" s="378"/>
      <c r="AN54" s="377">
        <f t="shared" si="0"/>
        <v>0</v>
      </c>
      <c r="AO54" s="378"/>
      <c r="AP54" s="378"/>
      <c r="AQ54" s="100" t="s">
        <v>79</v>
      </c>
      <c r="AR54" s="101"/>
      <c r="AS54" s="102">
        <v>0</v>
      </c>
      <c r="AT54" s="103">
        <f t="shared" si="1"/>
        <v>0</v>
      </c>
      <c r="AU54" s="104">
        <f>'SO 190 - Dopravně inženýr...'!P78</f>
        <v>0</v>
      </c>
      <c r="AV54" s="103">
        <f>'SO 190 - Dopravně inženýr...'!J30</f>
        <v>0</v>
      </c>
      <c r="AW54" s="103">
        <f>'SO 190 - Dopravně inženýr...'!J31</f>
        <v>0</v>
      </c>
      <c r="AX54" s="103">
        <f>'SO 190 - Dopravně inženýr...'!J32</f>
        <v>0</v>
      </c>
      <c r="AY54" s="103">
        <f>'SO 190 - Dopravně inženýr...'!J33</f>
        <v>0</v>
      </c>
      <c r="AZ54" s="103">
        <f>'SO 190 - Dopravně inženýr...'!F30</f>
        <v>0</v>
      </c>
      <c r="BA54" s="103">
        <f>'SO 190 - Dopravně inženýr...'!F31</f>
        <v>0</v>
      </c>
      <c r="BB54" s="103">
        <f>'SO 190 - Dopravně inženýr...'!F32</f>
        <v>0</v>
      </c>
      <c r="BC54" s="103">
        <f>'SO 190 - Dopravně inženýr...'!F33</f>
        <v>0</v>
      </c>
      <c r="BD54" s="105">
        <f>'SO 190 - Dopravně inženýr...'!F34</f>
        <v>0</v>
      </c>
      <c r="BT54" s="106" t="s">
        <v>80</v>
      </c>
      <c r="BV54" s="106" t="s">
        <v>74</v>
      </c>
      <c r="BW54" s="106" t="s">
        <v>88</v>
      </c>
      <c r="BX54" s="106" t="s">
        <v>7</v>
      </c>
      <c r="CL54" s="106" t="s">
        <v>21</v>
      </c>
      <c r="CM54" s="106" t="s">
        <v>82</v>
      </c>
    </row>
    <row r="55" spans="1:91" s="5" customFormat="1" ht="16.5" customHeight="1">
      <c r="A55" s="96" t="s">
        <v>76</v>
      </c>
      <c r="B55" s="97"/>
      <c r="C55" s="98"/>
      <c r="D55" s="379" t="s">
        <v>89</v>
      </c>
      <c r="E55" s="379"/>
      <c r="F55" s="379"/>
      <c r="G55" s="379"/>
      <c r="H55" s="379"/>
      <c r="I55" s="99"/>
      <c r="J55" s="379" t="s">
        <v>90</v>
      </c>
      <c r="K55" s="379"/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7">
        <f>'SO 193 - Stálé dopravní z...'!J27</f>
        <v>0</v>
      </c>
      <c r="AH55" s="378"/>
      <c r="AI55" s="378"/>
      <c r="AJ55" s="378"/>
      <c r="AK55" s="378"/>
      <c r="AL55" s="378"/>
      <c r="AM55" s="378"/>
      <c r="AN55" s="377">
        <f t="shared" si="0"/>
        <v>0</v>
      </c>
      <c r="AO55" s="378"/>
      <c r="AP55" s="378"/>
      <c r="AQ55" s="100" t="s">
        <v>79</v>
      </c>
      <c r="AR55" s="101"/>
      <c r="AS55" s="102">
        <v>0</v>
      </c>
      <c r="AT55" s="103">
        <f t="shared" si="1"/>
        <v>0</v>
      </c>
      <c r="AU55" s="104">
        <f>'SO 193 - Stálé dopravní z...'!P81</f>
        <v>0</v>
      </c>
      <c r="AV55" s="103">
        <f>'SO 193 - Stálé dopravní z...'!J30</f>
        <v>0</v>
      </c>
      <c r="AW55" s="103">
        <f>'SO 193 - Stálé dopravní z...'!J31</f>
        <v>0</v>
      </c>
      <c r="AX55" s="103">
        <f>'SO 193 - Stálé dopravní z...'!J32</f>
        <v>0</v>
      </c>
      <c r="AY55" s="103">
        <f>'SO 193 - Stálé dopravní z...'!J33</f>
        <v>0</v>
      </c>
      <c r="AZ55" s="103">
        <f>'SO 193 - Stálé dopravní z...'!F30</f>
        <v>0</v>
      </c>
      <c r="BA55" s="103">
        <f>'SO 193 - Stálé dopravní z...'!F31</f>
        <v>0</v>
      </c>
      <c r="BB55" s="103">
        <f>'SO 193 - Stálé dopravní z...'!F32</f>
        <v>0</v>
      </c>
      <c r="BC55" s="103">
        <f>'SO 193 - Stálé dopravní z...'!F33</f>
        <v>0</v>
      </c>
      <c r="BD55" s="105">
        <f>'SO 193 - Stálé dopravní z...'!F34</f>
        <v>0</v>
      </c>
      <c r="BT55" s="106" t="s">
        <v>80</v>
      </c>
      <c r="BV55" s="106" t="s">
        <v>74</v>
      </c>
      <c r="BW55" s="106" t="s">
        <v>91</v>
      </c>
      <c r="BX55" s="106" t="s">
        <v>7</v>
      </c>
      <c r="CL55" s="106" t="s">
        <v>21</v>
      </c>
      <c r="CM55" s="106" t="s">
        <v>82</v>
      </c>
    </row>
    <row r="56" spans="1:91" s="5" customFormat="1" ht="31.5" customHeight="1">
      <c r="A56" s="96" t="s">
        <v>76</v>
      </c>
      <c r="B56" s="97"/>
      <c r="C56" s="98"/>
      <c r="D56" s="379" t="s">
        <v>92</v>
      </c>
      <c r="E56" s="379"/>
      <c r="F56" s="379"/>
      <c r="G56" s="379"/>
      <c r="H56" s="379"/>
      <c r="I56" s="99"/>
      <c r="J56" s="379" t="s">
        <v>93</v>
      </c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7">
        <f>'SO 201 -  Most ev.č. 112-...'!J27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100" t="s">
        <v>79</v>
      </c>
      <c r="AR56" s="101"/>
      <c r="AS56" s="102">
        <v>0</v>
      </c>
      <c r="AT56" s="103">
        <f t="shared" si="1"/>
        <v>0</v>
      </c>
      <c r="AU56" s="104">
        <f>'SO 201 -  Most ev.č. 112-...'!P96</f>
        <v>0</v>
      </c>
      <c r="AV56" s="103">
        <f>'SO 201 -  Most ev.č. 112-...'!J30</f>
        <v>0</v>
      </c>
      <c r="AW56" s="103">
        <f>'SO 201 -  Most ev.č. 112-...'!J31</f>
        <v>0</v>
      </c>
      <c r="AX56" s="103">
        <f>'SO 201 -  Most ev.č. 112-...'!J32</f>
        <v>0</v>
      </c>
      <c r="AY56" s="103">
        <f>'SO 201 -  Most ev.č. 112-...'!J33</f>
        <v>0</v>
      </c>
      <c r="AZ56" s="103">
        <f>'SO 201 -  Most ev.č. 112-...'!F30</f>
        <v>0</v>
      </c>
      <c r="BA56" s="103">
        <f>'SO 201 -  Most ev.č. 112-...'!F31</f>
        <v>0</v>
      </c>
      <c r="BB56" s="103">
        <f>'SO 201 -  Most ev.č. 112-...'!F32</f>
        <v>0</v>
      </c>
      <c r="BC56" s="103">
        <f>'SO 201 -  Most ev.č. 112-...'!F33</f>
        <v>0</v>
      </c>
      <c r="BD56" s="105">
        <f>'SO 201 -  Most ev.č. 112-...'!F34</f>
        <v>0</v>
      </c>
      <c r="BT56" s="106" t="s">
        <v>80</v>
      </c>
      <c r="BV56" s="106" t="s">
        <v>74</v>
      </c>
      <c r="BW56" s="106" t="s">
        <v>94</v>
      </c>
      <c r="BX56" s="106" t="s">
        <v>7</v>
      </c>
      <c r="CL56" s="106" t="s">
        <v>21</v>
      </c>
      <c r="CM56" s="106" t="s">
        <v>82</v>
      </c>
    </row>
    <row r="57" spans="1:91" s="5" customFormat="1" ht="31.5" customHeight="1">
      <c r="A57" s="96" t="s">
        <v>76</v>
      </c>
      <c r="B57" s="97"/>
      <c r="C57" s="98"/>
      <c r="D57" s="379" t="s">
        <v>95</v>
      </c>
      <c r="E57" s="379"/>
      <c r="F57" s="379"/>
      <c r="G57" s="379"/>
      <c r="H57" s="379"/>
      <c r="I57" s="99"/>
      <c r="J57" s="379" t="s">
        <v>96</v>
      </c>
      <c r="K57" s="379"/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377">
        <f>'SO 202 - Most ev. č. 112-...'!J27</f>
        <v>0</v>
      </c>
      <c r="AH57" s="378"/>
      <c r="AI57" s="378"/>
      <c r="AJ57" s="378"/>
      <c r="AK57" s="378"/>
      <c r="AL57" s="378"/>
      <c r="AM57" s="378"/>
      <c r="AN57" s="377">
        <f t="shared" si="0"/>
        <v>0</v>
      </c>
      <c r="AO57" s="378"/>
      <c r="AP57" s="378"/>
      <c r="AQ57" s="100" t="s">
        <v>79</v>
      </c>
      <c r="AR57" s="101"/>
      <c r="AS57" s="102">
        <v>0</v>
      </c>
      <c r="AT57" s="103">
        <f t="shared" si="1"/>
        <v>0</v>
      </c>
      <c r="AU57" s="104">
        <f>'SO 202 - Most ev. č. 112-...'!P95</f>
        <v>0</v>
      </c>
      <c r="AV57" s="103">
        <f>'SO 202 - Most ev. č. 112-...'!J30</f>
        <v>0</v>
      </c>
      <c r="AW57" s="103">
        <f>'SO 202 - Most ev. č. 112-...'!J31</f>
        <v>0</v>
      </c>
      <c r="AX57" s="103">
        <f>'SO 202 - Most ev. č. 112-...'!J32</f>
        <v>0</v>
      </c>
      <c r="AY57" s="103">
        <f>'SO 202 - Most ev. č. 112-...'!J33</f>
        <v>0</v>
      </c>
      <c r="AZ57" s="103">
        <f>'SO 202 - Most ev. č. 112-...'!F30</f>
        <v>0</v>
      </c>
      <c r="BA57" s="103">
        <f>'SO 202 - Most ev. č. 112-...'!F31</f>
        <v>0</v>
      </c>
      <c r="BB57" s="103">
        <f>'SO 202 - Most ev. č. 112-...'!F32</f>
        <v>0</v>
      </c>
      <c r="BC57" s="103">
        <f>'SO 202 - Most ev. č. 112-...'!F33</f>
        <v>0</v>
      </c>
      <c r="BD57" s="105">
        <f>'SO 202 - Most ev. č. 112-...'!F34</f>
        <v>0</v>
      </c>
      <c r="BT57" s="106" t="s">
        <v>80</v>
      </c>
      <c r="BV57" s="106" t="s">
        <v>74</v>
      </c>
      <c r="BW57" s="106" t="s">
        <v>97</v>
      </c>
      <c r="BX57" s="106" t="s">
        <v>7</v>
      </c>
      <c r="CL57" s="106" t="s">
        <v>21</v>
      </c>
      <c r="CM57" s="106" t="s">
        <v>82</v>
      </c>
    </row>
    <row r="58" spans="1:91" s="5" customFormat="1" ht="31.5" customHeight="1">
      <c r="A58" s="96" t="s">
        <v>76</v>
      </c>
      <c r="B58" s="97"/>
      <c r="C58" s="98"/>
      <c r="D58" s="379" t="s">
        <v>98</v>
      </c>
      <c r="E58" s="379"/>
      <c r="F58" s="379"/>
      <c r="G58" s="379"/>
      <c r="H58" s="379"/>
      <c r="I58" s="99"/>
      <c r="J58" s="379" t="s">
        <v>99</v>
      </c>
      <c r="K58" s="379"/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377">
        <f>'SO 203 - Most ev. č. 112-...'!J27</f>
        <v>0</v>
      </c>
      <c r="AH58" s="378"/>
      <c r="AI58" s="378"/>
      <c r="AJ58" s="378"/>
      <c r="AK58" s="378"/>
      <c r="AL58" s="378"/>
      <c r="AM58" s="378"/>
      <c r="AN58" s="377">
        <f t="shared" si="0"/>
        <v>0</v>
      </c>
      <c r="AO58" s="378"/>
      <c r="AP58" s="378"/>
      <c r="AQ58" s="100" t="s">
        <v>79</v>
      </c>
      <c r="AR58" s="101"/>
      <c r="AS58" s="102">
        <v>0</v>
      </c>
      <c r="AT58" s="103">
        <f t="shared" si="1"/>
        <v>0</v>
      </c>
      <c r="AU58" s="104">
        <f>'SO 203 - Most ev. č. 112-...'!P94</f>
        <v>0</v>
      </c>
      <c r="AV58" s="103">
        <f>'SO 203 - Most ev. č. 112-...'!J30</f>
        <v>0</v>
      </c>
      <c r="AW58" s="103">
        <f>'SO 203 - Most ev. č. 112-...'!J31</f>
        <v>0</v>
      </c>
      <c r="AX58" s="103">
        <f>'SO 203 - Most ev. č. 112-...'!J32</f>
        <v>0</v>
      </c>
      <c r="AY58" s="103">
        <f>'SO 203 - Most ev. č. 112-...'!J33</f>
        <v>0</v>
      </c>
      <c r="AZ58" s="103">
        <f>'SO 203 - Most ev. č. 112-...'!F30</f>
        <v>0</v>
      </c>
      <c r="BA58" s="103">
        <f>'SO 203 - Most ev. č. 112-...'!F31</f>
        <v>0</v>
      </c>
      <c r="BB58" s="103">
        <f>'SO 203 - Most ev. č. 112-...'!F32</f>
        <v>0</v>
      </c>
      <c r="BC58" s="103">
        <f>'SO 203 - Most ev. č. 112-...'!F33</f>
        <v>0</v>
      </c>
      <c r="BD58" s="105">
        <f>'SO 203 - Most ev. č. 112-...'!F34</f>
        <v>0</v>
      </c>
      <c r="BT58" s="106" t="s">
        <v>80</v>
      </c>
      <c r="BV58" s="106" t="s">
        <v>74</v>
      </c>
      <c r="BW58" s="106" t="s">
        <v>100</v>
      </c>
      <c r="BX58" s="106" t="s">
        <v>7</v>
      </c>
      <c r="CL58" s="106" t="s">
        <v>21</v>
      </c>
      <c r="CM58" s="106" t="s">
        <v>82</v>
      </c>
    </row>
    <row r="59" spans="1:91" s="5" customFormat="1" ht="16.5" customHeight="1">
      <c r="A59" s="96" t="s">
        <v>76</v>
      </c>
      <c r="B59" s="97"/>
      <c r="C59" s="98"/>
      <c r="D59" s="379" t="s">
        <v>101</v>
      </c>
      <c r="E59" s="379"/>
      <c r="F59" s="379"/>
      <c r="G59" s="379"/>
      <c r="H59" s="379"/>
      <c r="I59" s="99"/>
      <c r="J59" s="379" t="s">
        <v>102</v>
      </c>
      <c r="K59" s="379"/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/>
      <c r="AC59" s="379"/>
      <c r="AD59" s="379"/>
      <c r="AE59" s="379"/>
      <c r="AF59" s="379"/>
      <c r="AG59" s="377">
        <f>'VRN - Vedlejší rozpočtové...'!J27</f>
        <v>0</v>
      </c>
      <c r="AH59" s="378"/>
      <c r="AI59" s="378"/>
      <c r="AJ59" s="378"/>
      <c r="AK59" s="378"/>
      <c r="AL59" s="378"/>
      <c r="AM59" s="378"/>
      <c r="AN59" s="377">
        <f t="shared" si="0"/>
        <v>0</v>
      </c>
      <c r="AO59" s="378"/>
      <c r="AP59" s="378"/>
      <c r="AQ59" s="100" t="s">
        <v>103</v>
      </c>
      <c r="AR59" s="101"/>
      <c r="AS59" s="107">
        <v>0</v>
      </c>
      <c r="AT59" s="108">
        <f t="shared" si="1"/>
        <v>0</v>
      </c>
      <c r="AU59" s="109">
        <f>'VRN - Vedlejší rozpočtové...'!P83</f>
        <v>0</v>
      </c>
      <c r="AV59" s="108">
        <f>'VRN - Vedlejší rozpočtové...'!J30</f>
        <v>0</v>
      </c>
      <c r="AW59" s="108">
        <f>'VRN - Vedlejší rozpočtové...'!J31</f>
        <v>0</v>
      </c>
      <c r="AX59" s="108">
        <f>'VRN - Vedlejší rozpočtové...'!J32</f>
        <v>0</v>
      </c>
      <c r="AY59" s="108">
        <f>'VRN - Vedlejší rozpočtové...'!J33</f>
        <v>0</v>
      </c>
      <c r="AZ59" s="108">
        <f>'VRN - Vedlejší rozpočtové...'!F30</f>
        <v>0</v>
      </c>
      <c r="BA59" s="108">
        <f>'VRN - Vedlejší rozpočtové...'!F31</f>
        <v>0</v>
      </c>
      <c r="BB59" s="108">
        <f>'VRN - Vedlejší rozpočtové...'!F32</f>
        <v>0</v>
      </c>
      <c r="BC59" s="108">
        <f>'VRN - Vedlejší rozpočtové...'!F33</f>
        <v>0</v>
      </c>
      <c r="BD59" s="110">
        <f>'VRN - Vedlejší rozpočtové...'!F34</f>
        <v>0</v>
      </c>
      <c r="BT59" s="106" t="s">
        <v>80</v>
      </c>
      <c r="BV59" s="106" t="s">
        <v>74</v>
      </c>
      <c r="BW59" s="106" t="s">
        <v>104</v>
      </c>
      <c r="BX59" s="106" t="s">
        <v>7</v>
      </c>
      <c r="CL59" s="106" t="s">
        <v>21</v>
      </c>
      <c r="CM59" s="106" t="s">
        <v>82</v>
      </c>
    </row>
    <row r="60" spans="1:91" s="1" customFormat="1" ht="30" customHeight="1">
      <c r="B60" s="41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1"/>
    </row>
    <row r="61" spans="1:91" s="1" customFormat="1" ht="6.95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61"/>
    </row>
  </sheetData>
  <sheetProtection algorithmName="SHA-512" hashValue="IzrNpgh97KFWy7THP6qlQvkaINp1Mh9a3F6dosGXxvYk8gQOhwVnYChKE8qO9acOPZFoLsSnUzfdrx815gdRPA==" saltValue="dEUGrcczJKcwqL5XPK1pXwq4WoXAsy/B628Mg8vsGjSBdZQH0m2e0CgsrWZIdLHz+DAuA2EoZMGwO1er/6D9Ng==" spinCount="100000" sheet="1" objects="1" scenarios="1" formatColumns="0" formatRows="0"/>
  <mergeCells count="69">
    <mergeCell ref="AG51:AM51"/>
    <mergeCell ref="AN51:AP51"/>
    <mergeCell ref="AR2:BE2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21 - Silnice II-112'!C2" display="/"/>
    <hyperlink ref="A53" location="'SO 182 - Přechodné doprav...'!C2" display="/"/>
    <hyperlink ref="A54" location="'SO 190 - Dopravně inženýr...'!C2" display="/"/>
    <hyperlink ref="A55" location="'SO 193 - Stálé dopravní z...'!C2" display="/"/>
    <hyperlink ref="A56" location="'SO 201 -  Most ev.č. 112-...'!C2" display="/"/>
    <hyperlink ref="A57" location="'SO 202 - Most ev. č. 112-...'!C2" display="/"/>
    <hyperlink ref="A58" location="'SO 203 - Most ev. č. 112-...'!C2" display="/"/>
    <hyperlink ref="A59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5" customFormat="1" ht="45" customHeight="1">
      <c r="B3" s="271"/>
      <c r="C3" s="395" t="s">
        <v>2716</v>
      </c>
      <c r="D3" s="395"/>
      <c r="E3" s="395"/>
      <c r="F3" s="395"/>
      <c r="G3" s="395"/>
      <c r="H3" s="395"/>
      <c r="I3" s="395"/>
      <c r="J3" s="395"/>
      <c r="K3" s="272"/>
    </row>
    <row r="4" spans="2:11" ht="25.5" customHeight="1">
      <c r="B4" s="273"/>
      <c r="C4" s="399" t="s">
        <v>2717</v>
      </c>
      <c r="D4" s="399"/>
      <c r="E4" s="399"/>
      <c r="F4" s="399"/>
      <c r="G4" s="399"/>
      <c r="H4" s="399"/>
      <c r="I4" s="399"/>
      <c r="J4" s="399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8" t="s">
        <v>2718</v>
      </c>
      <c r="D6" s="398"/>
      <c r="E6" s="398"/>
      <c r="F6" s="398"/>
      <c r="G6" s="398"/>
      <c r="H6" s="398"/>
      <c r="I6" s="398"/>
      <c r="J6" s="398"/>
      <c r="K6" s="274"/>
    </row>
    <row r="7" spans="2:11" ht="15" customHeight="1">
      <c r="B7" s="277"/>
      <c r="C7" s="398" t="s">
        <v>2719</v>
      </c>
      <c r="D7" s="398"/>
      <c r="E7" s="398"/>
      <c r="F7" s="398"/>
      <c r="G7" s="398"/>
      <c r="H7" s="398"/>
      <c r="I7" s="398"/>
      <c r="J7" s="398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8" t="s">
        <v>2720</v>
      </c>
      <c r="D9" s="398"/>
      <c r="E9" s="398"/>
      <c r="F9" s="398"/>
      <c r="G9" s="398"/>
      <c r="H9" s="398"/>
      <c r="I9" s="398"/>
      <c r="J9" s="398"/>
      <c r="K9" s="274"/>
    </row>
    <row r="10" spans="2:11" ht="15" customHeight="1">
      <c r="B10" s="277"/>
      <c r="C10" s="276"/>
      <c r="D10" s="398" t="s">
        <v>2721</v>
      </c>
      <c r="E10" s="398"/>
      <c r="F10" s="398"/>
      <c r="G10" s="398"/>
      <c r="H10" s="398"/>
      <c r="I10" s="398"/>
      <c r="J10" s="398"/>
      <c r="K10" s="274"/>
    </row>
    <row r="11" spans="2:11" ht="15" customHeight="1">
      <c r="B11" s="277"/>
      <c r="C11" s="278"/>
      <c r="D11" s="398" t="s">
        <v>2722</v>
      </c>
      <c r="E11" s="398"/>
      <c r="F11" s="398"/>
      <c r="G11" s="398"/>
      <c r="H11" s="398"/>
      <c r="I11" s="398"/>
      <c r="J11" s="398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8" t="s">
        <v>2723</v>
      </c>
      <c r="E13" s="398"/>
      <c r="F13" s="398"/>
      <c r="G13" s="398"/>
      <c r="H13" s="398"/>
      <c r="I13" s="398"/>
      <c r="J13" s="398"/>
      <c r="K13" s="274"/>
    </row>
    <row r="14" spans="2:11" ht="15" customHeight="1">
      <c r="B14" s="277"/>
      <c r="C14" s="278"/>
      <c r="D14" s="398" t="s">
        <v>2724</v>
      </c>
      <c r="E14" s="398"/>
      <c r="F14" s="398"/>
      <c r="G14" s="398"/>
      <c r="H14" s="398"/>
      <c r="I14" s="398"/>
      <c r="J14" s="398"/>
      <c r="K14" s="274"/>
    </row>
    <row r="15" spans="2:11" ht="15" customHeight="1">
      <c r="B15" s="277"/>
      <c r="C15" s="278"/>
      <c r="D15" s="398" t="s">
        <v>2725</v>
      </c>
      <c r="E15" s="398"/>
      <c r="F15" s="398"/>
      <c r="G15" s="398"/>
      <c r="H15" s="398"/>
      <c r="I15" s="398"/>
      <c r="J15" s="398"/>
      <c r="K15" s="274"/>
    </row>
    <row r="16" spans="2:11" ht="15" customHeight="1">
      <c r="B16" s="277"/>
      <c r="C16" s="278"/>
      <c r="D16" s="278"/>
      <c r="E16" s="279" t="s">
        <v>79</v>
      </c>
      <c r="F16" s="398" t="s">
        <v>2726</v>
      </c>
      <c r="G16" s="398"/>
      <c r="H16" s="398"/>
      <c r="I16" s="398"/>
      <c r="J16" s="398"/>
      <c r="K16" s="274"/>
    </row>
    <row r="17" spans="2:11" ht="15" customHeight="1">
      <c r="B17" s="277"/>
      <c r="C17" s="278"/>
      <c r="D17" s="278"/>
      <c r="E17" s="279" t="s">
        <v>2727</v>
      </c>
      <c r="F17" s="398" t="s">
        <v>2728</v>
      </c>
      <c r="G17" s="398"/>
      <c r="H17" s="398"/>
      <c r="I17" s="398"/>
      <c r="J17" s="398"/>
      <c r="K17" s="274"/>
    </row>
    <row r="18" spans="2:11" ht="15" customHeight="1">
      <c r="B18" s="277"/>
      <c r="C18" s="278"/>
      <c r="D18" s="278"/>
      <c r="E18" s="279" t="s">
        <v>2729</v>
      </c>
      <c r="F18" s="398" t="s">
        <v>2730</v>
      </c>
      <c r="G18" s="398"/>
      <c r="H18" s="398"/>
      <c r="I18" s="398"/>
      <c r="J18" s="398"/>
      <c r="K18" s="274"/>
    </row>
    <row r="19" spans="2:11" ht="15" customHeight="1">
      <c r="B19" s="277"/>
      <c r="C19" s="278"/>
      <c r="D19" s="278"/>
      <c r="E19" s="279" t="s">
        <v>103</v>
      </c>
      <c r="F19" s="398" t="s">
        <v>2731</v>
      </c>
      <c r="G19" s="398"/>
      <c r="H19" s="398"/>
      <c r="I19" s="398"/>
      <c r="J19" s="398"/>
      <c r="K19" s="274"/>
    </row>
    <row r="20" spans="2:11" ht="15" customHeight="1">
      <c r="B20" s="277"/>
      <c r="C20" s="278"/>
      <c r="D20" s="278"/>
      <c r="E20" s="279" t="s">
        <v>2732</v>
      </c>
      <c r="F20" s="398" t="s">
        <v>2733</v>
      </c>
      <c r="G20" s="398"/>
      <c r="H20" s="398"/>
      <c r="I20" s="398"/>
      <c r="J20" s="398"/>
      <c r="K20" s="274"/>
    </row>
    <row r="21" spans="2:11" ht="15" customHeight="1">
      <c r="B21" s="277"/>
      <c r="C21" s="278"/>
      <c r="D21" s="278"/>
      <c r="E21" s="279" t="s">
        <v>2734</v>
      </c>
      <c r="F21" s="398" t="s">
        <v>2735</v>
      </c>
      <c r="G21" s="398"/>
      <c r="H21" s="398"/>
      <c r="I21" s="398"/>
      <c r="J21" s="398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8" t="s">
        <v>2736</v>
      </c>
      <c r="D23" s="398"/>
      <c r="E23" s="398"/>
      <c r="F23" s="398"/>
      <c r="G23" s="398"/>
      <c r="H23" s="398"/>
      <c r="I23" s="398"/>
      <c r="J23" s="398"/>
      <c r="K23" s="274"/>
    </row>
    <row r="24" spans="2:11" ht="15" customHeight="1">
      <c r="B24" s="277"/>
      <c r="C24" s="398" t="s">
        <v>2737</v>
      </c>
      <c r="D24" s="398"/>
      <c r="E24" s="398"/>
      <c r="F24" s="398"/>
      <c r="G24" s="398"/>
      <c r="H24" s="398"/>
      <c r="I24" s="398"/>
      <c r="J24" s="398"/>
      <c r="K24" s="274"/>
    </row>
    <row r="25" spans="2:11" ht="15" customHeight="1">
      <c r="B25" s="277"/>
      <c r="C25" s="276"/>
      <c r="D25" s="398" t="s">
        <v>2738</v>
      </c>
      <c r="E25" s="398"/>
      <c r="F25" s="398"/>
      <c r="G25" s="398"/>
      <c r="H25" s="398"/>
      <c r="I25" s="398"/>
      <c r="J25" s="398"/>
      <c r="K25" s="274"/>
    </row>
    <row r="26" spans="2:11" ht="15" customHeight="1">
      <c r="B26" s="277"/>
      <c r="C26" s="278"/>
      <c r="D26" s="398" t="s">
        <v>2739</v>
      </c>
      <c r="E26" s="398"/>
      <c r="F26" s="398"/>
      <c r="G26" s="398"/>
      <c r="H26" s="398"/>
      <c r="I26" s="398"/>
      <c r="J26" s="398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8" t="s">
        <v>2740</v>
      </c>
      <c r="E28" s="398"/>
      <c r="F28" s="398"/>
      <c r="G28" s="398"/>
      <c r="H28" s="398"/>
      <c r="I28" s="398"/>
      <c r="J28" s="398"/>
      <c r="K28" s="274"/>
    </row>
    <row r="29" spans="2:11" ht="15" customHeight="1">
      <c r="B29" s="277"/>
      <c r="C29" s="278"/>
      <c r="D29" s="398" t="s">
        <v>2741</v>
      </c>
      <c r="E29" s="398"/>
      <c r="F29" s="398"/>
      <c r="G29" s="398"/>
      <c r="H29" s="398"/>
      <c r="I29" s="398"/>
      <c r="J29" s="398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8" t="s">
        <v>2742</v>
      </c>
      <c r="E31" s="398"/>
      <c r="F31" s="398"/>
      <c r="G31" s="398"/>
      <c r="H31" s="398"/>
      <c r="I31" s="398"/>
      <c r="J31" s="398"/>
      <c r="K31" s="274"/>
    </row>
    <row r="32" spans="2:11" ht="15" customHeight="1">
      <c r="B32" s="277"/>
      <c r="C32" s="278"/>
      <c r="D32" s="398" t="s">
        <v>2743</v>
      </c>
      <c r="E32" s="398"/>
      <c r="F32" s="398"/>
      <c r="G32" s="398"/>
      <c r="H32" s="398"/>
      <c r="I32" s="398"/>
      <c r="J32" s="398"/>
      <c r="K32" s="274"/>
    </row>
    <row r="33" spans="2:11" ht="15" customHeight="1">
      <c r="B33" s="277"/>
      <c r="C33" s="278"/>
      <c r="D33" s="398" t="s">
        <v>2744</v>
      </c>
      <c r="E33" s="398"/>
      <c r="F33" s="398"/>
      <c r="G33" s="398"/>
      <c r="H33" s="398"/>
      <c r="I33" s="398"/>
      <c r="J33" s="398"/>
      <c r="K33" s="274"/>
    </row>
    <row r="34" spans="2:11" ht="15" customHeight="1">
      <c r="B34" s="277"/>
      <c r="C34" s="278"/>
      <c r="D34" s="276"/>
      <c r="E34" s="280" t="s">
        <v>129</v>
      </c>
      <c r="F34" s="276"/>
      <c r="G34" s="398" t="s">
        <v>2745</v>
      </c>
      <c r="H34" s="398"/>
      <c r="I34" s="398"/>
      <c r="J34" s="398"/>
      <c r="K34" s="274"/>
    </row>
    <row r="35" spans="2:11" ht="30.75" customHeight="1">
      <c r="B35" s="277"/>
      <c r="C35" s="278"/>
      <c r="D35" s="276"/>
      <c r="E35" s="280" t="s">
        <v>2746</v>
      </c>
      <c r="F35" s="276"/>
      <c r="G35" s="398" t="s">
        <v>2747</v>
      </c>
      <c r="H35" s="398"/>
      <c r="I35" s="398"/>
      <c r="J35" s="398"/>
      <c r="K35" s="274"/>
    </row>
    <row r="36" spans="2:11" ht="15" customHeight="1">
      <c r="B36" s="277"/>
      <c r="C36" s="278"/>
      <c r="D36" s="276"/>
      <c r="E36" s="280" t="s">
        <v>53</v>
      </c>
      <c r="F36" s="276"/>
      <c r="G36" s="398" t="s">
        <v>2748</v>
      </c>
      <c r="H36" s="398"/>
      <c r="I36" s="398"/>
      <c r="J36" s="398"/>
      <c r="K36" s="274"/>
    </row>
    <row r="37" spans="2:11" ht="15" customHeight="1">
      <c r="B37" s="277"/>
      <c r="C37" s="278"/>
      <c r="D37" s="276"/>
      <c r="E37" s="280" t="s">
        <v>130</v>
      </c>
      <c r="F37" s="276"/>
      <c r="G37" s="398" t="s">
        <v>2749</v>
      </c>
      <c r="H37" s="398"/>
      <c r="I37" s="398"/>
      <c r="J37" s="398"/>
      <c r="K37" s="274"/>
    </row>
    <row r="38" spans="2:11" ht="15" customHeight="1">
      <c r="B38" s="277"/>
      <c r="C38" s="278"/>
      <c r="D38" s="276"/>
      <c r="E38" s="280" t="s">
        <v>131</v>
      </c>
      <c r="F38" s="276"/>
      <c r="G38" s="398" t="s">
        <v>2750</v>
      </c>
      <c r="H38" s="398"/>
      <c r="I38" s="398"/>
      <c r="J38" s="398"/>
      <c r="K38" s="274"/>
    </row>
    <row r="39" spans="2:11" ht="15" customHeight="1">
      <c r="B39" s="277"/>
      <c r="C39" s="278"/>
      <c r="D39" s="276"/>
      <c r="E39" s="280" t="s">
        <v>132</v>
      </c>
      <c r="F39" s="276"/>
      <c r="G39" s="398" t="s">
        <v>2751</v>
      </c>
      <c r="H39" s="398"/>
      <c r="I39" s="398"/>
      <c r="J39" s="398"/>
      <c r="K39" s="274"/>
    </row>
    <row r="40" spans="2:11" ht="15" customHeight="1">
      <c r="B40" s="277"/>
      <c r="C40" s="278"/>
      <c r="D40" s="276"/>
      <c r="E40" s="280" t="s">
        <v>2752</v>
      </c>
      <c r="F40" s="276"/>
      <c r="G40" s="398" t="s">
        <v>2753</v>
      </c>
      <c r="H40" s="398"/>
      <c r="I40" s="398"/>
      <c r="J40" s="398"/>
      <c r="K40" s="274"/>
    </row>
    <row r="41" spans="2:11" ht="15" customHeight="1">
      <c r="B41" s="277"/>
      <c r="C41" s="278"/>
      <c r="D41" s="276"/>
      <c r="E41" s="280"/>
      <c r="F41" s="276"/>
      <c r="G41" s="398" t="s">
        <v>2754</v>
      </c>
      <c r="H41" s="398"/>
      <c r="I41" s="398"/>
      <c r="J41" s="398"/>
      <c r="K41" s="274"/>
    </row>
    <row r="42" spans="2:11" ht="15" customHeight="1">
      <c r="B42" s="277"/>
      <c r="C42" s="278"/>
      <c r="D42" s="276"/>
      <c r="E42" s="280" t="s">
        <v>2755</v>
      </c>
      <c r="F42" s="276"/>
      <c r="G42" s="398" t="s">
        <v>2756</v>
      </c>
      <c r="H42" s="398"/>
      <c r="I42" s="398"/>
      <c r="J42" s="398"/>
      <c r="K42" s="274"/>
    </row>
    <row r="43" spans="2:11" ht="15" customHeight="1">
      <c r="B43" s="277"/>
      <c r="C43" s="278"/>
      <c r="D43" s="276"/>
      <c r="E43" s="280" t="s">
        <v>134</v>
      </c>
      <c r="F43" s="276"/>
      <c r="G43" s="398" t="s">
        <v>2757</v>
      </c>
      <c r="H43" s="398"/>
      <c r="I43" s="398"/>
      <c r="J43" s="398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8" t="s">
        <v>2758</v>
      </c>
      <c r="E45" s="398"/>
      <c r="F45" s="398"/>
      <c r="G45" s="398"/>
      <c r="H45" s="398"/>
      <c r="I45" s="398"/>
      <c r="J45" s="398"/>
      <c r="K45" s="274"/>
    </row>
    <row r="46" spans="2:11" ht="15" customHeight="1">
      <c r="B46" s="277"/>
      <c r="C46" s="278"/>
      <c r="D46" s="278"/>
      <c r="E46" s="398" t="s">
        <v>2759</v>
      </c>
      <c r="F46" s="398"/>
      <c r="G46" s="398"/>
      <c r="H46" s="398"/>
      <c r="I46" s="398"/>
      <c r="J46" s="398"/>
      <c r="K46" s="274"/>
    </row>
    <row r="47" spans="2:11" ht="15" customHeight="1">
      <c r="B47" s="277"/>
      <c r="C47" s="278"/>
      <c r="D47" s="278"/>
      <c r="E47" s="398" t="s">
        <v>2760</v>
      </c>
      <c r="F47" s="398"/>
      <c r="G47" s="398"/>
      <c r="H47" s="398"/>
      <c r="I47" s="398"/>
      <c r="J47" s="398"/>
      <c r="K47" s="274"/>
    </row>
    <row r="48" spans="2:11" ht="15" customHeight="1">
      <c r="B48" s="277"/>
      <c r="C48" s="278"/>
      <c r="D48" s="278"/>
      <c r="E48" s="398" t="s">
        <v>2761</v>
      </c>
      <c r="F48" s="398"/>
      <c r="G48" s="398"/>
      <c r="H48" s="398"/>
      <c r="I48" s="398"/>
      <c r="J48" s="398"/>
      <c r="K48" s="274"/>
    </row>
    <row r="49" spans="2:11" ht="15" customHeight="1">
      <c r="B49" s="277"/>
      <c r="C49" s="278"/>
      <c r="D49" s="398" t="s">
        <v>2762</v>
      </c>
      <c r="E49" s="398"/>
      <c r="F49" s="398"/>
      <c r="G49" s="398"/>
      <c r="H49" s="398"/>
      <c r="I49" s="398"/>
      <c r="J49" s="398"/>
      <c r="K49" s="274"/>
    </row>
    <row r="50" spans="2:11" ht="25.5" customHeight="1">
      <c r="B50" s="273"/>
      <c r="C50" s="399" t="s">
        <v>2763</v>
      </c>
      <c r="D50" s="399"/>
      <c r="E50" s="399"/>
      <c r="F50" s="399"/>
      <c r="G50" s="399"/>
      <c r="H50" s="399"/>
      <c r="I50" s="399"/>
      <c r="J50" s="399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8" t="s">
        <v>2764</v>
      </c>
      <c r="D52" s="398"/>
      <c r="E52" s="398"/>
      <c r="F52" s="398"/>
      <c r="G52" s="398"/>
      <c r="H52" s="398"/>
      <c r="I52" s="398"/>
      <c r="J52" s="398"/>
      <c r="K52" s="274"/>
    </row>
    <row r="53" spans="2:11" ht="15" customHeight="1">
      <c r="B53" s="273"/>
      <c r="C53" s="398" t="s">
        <v>2765</v>
      </c>
      <c r="D53" s="398"/>
      <c r="E53" s="398"/>
      <c r="F53" s="398"/>
      <c r="G53" s="398"/>
      <c r="H53" s="398"/>
      <c r="I53" s="398"/>
      <c r="J53" s="398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8" t="s">
        <v>2766</v>
      </c>
      <c r="D55" s="398"/>
      <c r="E55" s="398"/>
      <c r="F55" s="398"/>
      <c r="G55" s="398"/>
      <c r="H55" s="398"/>
      <c r="I55" s="398"/>
      <c r="J55" s="398"/>
      <c r="K55" s="274"/>
    </row>
    <row r="56" spans="2:11" ht="15" customHeight="1">
      <c r="B56" s="273"/>
      <c r="C56" s="278"/>
      <c r="D56" s="398" t="s">
        <v>2767</v>
      </c>
      <c r="E56" s="398"/>
      <c r="F56" s="398"/>
      <c r="G56" s="398"/>
      <c r="H56" s="398"/>
      <c r="I56" s="398"/>
      <c r="J56" s="398"/>
      <c r="K56" s="274"/>
    </row>
    <row r="57" spans="2:11" ht="15" customHeight="1">
      <c r="B57" s="273"/>
      <c r="C57" s="278"/>
      <c r="D57" s="398" t="s">
        <v>2768</v>
      </c>
      <c r="E57" s="398"/>
      <c r="F57" s="398"/>
      <c r="G57" s="398"/>
      <c r="H57" s="398"/>
      <c r="I57" s="398"/>
      <c r="J57" s="398"/>
      <c r="K57" s="274"/>
    </row>
    <row r="58" spans="2:11" ht="15" customHeight="1">
      <c r="B58" s="273"/>
      <c r="C58" s="278"/>
      <c r="D58" s="398" t="s">
        <v>2769</v>
      </c>
      <c r="E58" s="398"/>
      <c r="F58" s="398"/>
      <c r="G58" s="398"/>
      <c r="H58" s="398"/>
      <c r="I58" s="398"/>
      <c r="J58" s="398"/>
      <c r="K58" s="274"/>
    </row>
    <row r="59" spans="2:11" ht="15" customHeight="1">
      <c r="B59" s="273"/>
      <c r="C59" s="278"/>
      <c r="D59" s="398" t="s">
        <v>2770</v>
      </c>
      <c r="E59" s="398"/>
      <c r="F59" s="398"/>
      <c r="G59" s="398"/>
      <c r="H59" s="398"/>
      <c r="I59" s="398"/>
      <c r="J59" s="398"/>
      <c r="K59" s="274"/>
    </row>
    <row r="60" spans="2:11" ht="15" customHeight="1">
      <c r="B60" s="273"/>
      <c r="C60" s="278"/>
      <c r="D60" s="397" t="s">
        <v>2771</v>
      </c>
      <c r="E60" s="397"/>
      <c r="F60" s="397"/>
      <c r="G60" s="397"/>
      <c r="H60" s="397"/>
      <c r="I60" s="397"/>
      <c r="J60" s="397"/>
      <c r="K60" s="274"/>
    </row>
    <row r="61" spans="2:11" ht="15" customHeight="1">
      <c r="B61" s="273"/>
      <c r="C61" s="278"/>
      <c r="D61" s="398" t="s">
        <v>2772</v>
      </c>
      <c r="E61" s="398"/>
      <c r="F61" s="398"/>
      <c r="G61" s="398"/>
      <c r="H61" s="398"/>
      <c r="I61" s="398"/>
      <c r="J61" s="398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8" t="s">
        <v>2773</v>
      </c>
      <c r="E63" s="398"/>
      <c r="F63" s="398"/>
      <c r="G63" s="398"/>
      <c r="H63" s="398"/>
      <c r="I63" s="398"/>
      <c r="J63" s="398"/>
      <c r="K63" s="274"/>
    </row>
    <row r="64" spans="2:11" ht="15" customHeight="1">
      <c r="B64" s="273"/>
      <c r="C64" s="278"/>
      <c r="D64" s="397" t="s">
        <v>2774</v>
      </c>
      <c r="E64" s="397"/>
      <c r="F64" s="397"/>
      <c r="G64" s="397"/>
      <c r="H64" s="397"/>
      <c r="I64" s="397"/>
      <c r="J64" s="397"/>
      <c r="K64" s="274"/>
    </row>
    <row r="65" spans="2:11" ht="15" customHeight="1">
      <c r="B65" s="273"/>
      <c r="C65" s="278"/>
      <c r="D65" s="398" t="s">
        <v>2775</v>
      </c>
      <c r="E65" s="398"/>
      <c r="F65" s="398"/>
      <c r="G65" s="398"/>
      <c r="H65" s="398"/>
      <c r="I65" s="398"/>
      <c r="J65" s="398"/>
      <c r="K65" s="274"/>
    </row>
    <row r="66" spans="2:11" ht="15" customHeight="1">
      <c r="B66" s="273"/>
      <c r="C66" s="278"/>
      <c r="D66" s="398" t="s">
        <v>2776</v>
      </c>
      <c r="E66" s="398"/>
      <c r="F66" s="398"/>
      <c r="G66" s="398"/>
      <c r="H66" s="398"/>
      <c r="I66" s="398"/>
      <c r="J66" s="398"/>
      <c r="K66" s="274"/>
    </row>
    <row r="67" spans="2:11" ht="15" customHeight="1">
      <c r="B67" s="273"/>
      <c r="C67" s="278"/>
      <c r="D67" s="398" t="s">
        <v>2777</v>
      </c>
      <c r="E67" s="398"/>
      <c r="F67" s="398"/>
      <c r="G67" s="398"/>
      <c r="H67" s="398"/>
      <c r="I67" s="398"/>
      <c r="J67" s="398"/>
      <c r="K67" s="274"/>
    </row>
    <row r="68" spans="2:11" ht="15" customHeight="1">
      <c r="B68" s="273"/>
      <c r="C68" s="278"/>
      <c r="D68" s="398" t="s">
        <v>2778</v>
      </c>
      <c r="E68" s="398"/>
      <c r="F68" s="398"/>
      <c r="G68" s="398"/>
      <c r="H68" s="398"/>
      <c r="I68" s="398"/>
      <c r="J68" s="398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6" t="s">
        <v>109</v>
      </c>
      <c r="D73" s="396"/>
      <c r="E73" s="396"/>
      <c r="F73" s="396"/>
      <c r="G73" s="396"/>
      <c r="H73" s="396"/>
      <c r="I73" s="396"/>
      <c r="J73" s="396"/>
      <c r="K73" s="291"/>
    </row>
    <row r="74" spans="2:11" ht="17.25" customHeight="1">
      <c r="B74" s="290"/>
      <c r="C74" s="292" t="s">
        <v>2779</v>
      </c>
      <c r="D74" s="292"/>
      <c r="E74" s="292"/>
      <c r="F74" s="292" t="s">
        <v>2780</v>
      </c>
      <c r="G74" s="293"/>
      <c r="H74" s="292" t="s">
        <v>130</v>
      </c>
      <c r="I74" s="292" t="s">
        <v>57</v>
      </c>
      <c r="J74" s="292" t="s">
        <v>2781</v>
      </c>
      <c r="K74" s="291"/>
    </row>
    <row r="75" spans="2:11" ht="17.25" customHeight="1">
      <c r="B75" s="290"/>
      <c r="C75" s="294" t="s">
        <v>2782</v>
      </c>
      <c r="D75" s="294"/>
      <c r="E75" s="294"/>
      <c r="F75" s="295" t="s">
        <v>2783</v>
      </c>
      <c r="G75" s="296"/>
      <c r="H75" s="294"/>
      <c r="I75" s="294"/>
      <c r="J75" s="294" t="s">
        <v>2784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53</v>
      </c>
      <c r="D77" s="297"/>
      <c r="E77" s="297"/>
      <c r="F77" s="299" t="s">
        <v>2785</v>
      </c>
      <c r="G77" s="298"/>
      <c r="H77" s="280" t="s">
        <v>2786</v>
      </c>
      <c r="I77" s="280" t="s">
        <v>2787</v>
      </c>
      <c r="J77" s="280">
        <v>20</v>
      </c>
      <c r="K77" s="291"/>
    </row>
    <row r="78" spans="2:11" ht="15" customHeight="1">
      <c r="B78" s="290"/>
      <c r="C78" s="280" t="s">
        <v>2788</v>
      </c>
      <c r="D78" s="280"/>
      <c r="E78" s="280"/>
      <c r="F78" s="299" t="s">
        <v>2785</v>
      </c>
      <c r="G78" s="298"/>
      <c r="H78" s="280" t="s">
        <v>2789</v>
      </c>
      <c r="I78" s="280" t="s">
        <v>2787</v>
      </c>
      <c r="J78" s="280">
        <v>120</v>
      </c>
      <c r="K78" s="291"/>
    </row>
    <row r="79" spans="2:11" ht="15" customHeight="1">
      <c r="B79" s="300"/>
      <c r="C79" s="280" t="s">
        <v>2790</v>
      </c>
      <c r="D79" s="280"/>
      <c r="E79" s="280"/>
      <c r="F79" s="299" t="s">
        <v>2791</v>
      </c>
      <c r="G79" s="298"/>
      <c r="H79" s="280" t="s">
        <v>2792</v>
      </c>
      <c r="I79" s="280" t="s">
        <v>2787</v>
      </c>
      <c r="J79" s="280">
        <v>50</v>
      </c>
      <c r="K79" s="291"/>
    </row>
    <row r="80" spans="2:11" ht="15" customHeight="1">
      <c r="B80" s="300"/>
      <c r="C80" s="280" t="s">
        <v>2793</v>
      </c>
      <c r="D80" s="280"/>
      <c r="E80" s="280"/>
      <c r="F80" s="299" t="s">
        <v>2785</v>
      </c>
      <c r="G80" s="298"/>
      <c r="H80" s="280" t="s">
        <v>2794</v>
      </c>
      <c r="I80" s="280" t="s">
        <v>2795</v>
      </c>
      <c r="J80" s="280"/>
      <c r="K80" s="291"/>
    </row>
    <row r="81" spans="2:11" ht="15" customHeight="1">
      <c r="B81" s="300"/>
      <c r="C81" s="301" t="s">
        <v>2796</v>
      </c>
      <c r="D81" s="301"/>
      <c r="E81" s="301"/>
      <c r="F81" s="302" t="s">
        <v>2791</v>
      </c>
      <c r="G81" s="301"/>
      <c r="H81" s="301" t="s">
        <v>2797</v>
      </c>
      <c r="I81" s="301" t="s">
        <v>2787</v>
      </c>
      <c r="J81" s="301">
        <v>15</v>
      </c>
      <c r="K81" s="291"/>
    </row>
    <row r="82" spans="2:11" ht="15" customHeight="1">
      <c r="B82" s="300"/>
      <c r="C82" s="301" t="s">
        <v>2798</v>
      </c>
      <c r="D82" s="301"/>
      <c r="E82" s="301"/>
      <c r="F82" s="302" t="s">
        <v>2791</v>
      </c>
      <c r="G82" s="301"/>
      <c r="H82" s="301" t="s">
        <v>2799</v>
      </c>
      <c r="I82" s="301" t="s">
        <v>2787</v>
      </c>
      <c r="J82" s="301">
        <v>15</v>
      </c>
      <c r="K82" s="291"/>
    </row>
    <row r="83" spans="2:11" ht="15" customHeight="1">
      <c r="B83" s="300"/>
      <c r="C83" s="301" t="s">
        <v>2800</v>
      </c>
      <c r="D83" s="301"/>
      <c r="E83" s="301"/>
      <c r="F83" s="302" t="s">
        <v>2791</v>
      </c>
      <c r="G83" s="301"/>
      <c r="H83" s="301" t="s">
        <v>2801</v>
      </c>
      <c r="I83" s="301" t="s">
        <v>2787</v>
      </c>
      <c r="J83" s="301">
        <v>20</v>
      </c>
      <c r="K83" s="291"/>
    </row>
    <row r="84" spans="2:11" ht="15" customHeight="1">
      <c r="B84" s="300"/>
      <c r="C84" s="301" t="s">
        <v>2802</v>
      </c>
      <c r="D84" s="301"/>
      <c r="E84" s="301"/>
      <c r="F84" s="302" t="s">
        <v>2791</v>
      </c>
      <c r="G84" s="301"/>
      <c r="H84" s="301" t="s">
        <v>2803</v>
      </c>
      <c r="I84" s="301" t="s">
        <v>2787</v>
      </c>
      <c r="J84" s="301">
        <v>20</v>
      </c>
      <c r="K84" s="291"/>
    </row>
    <row r="85" spans="2:11" ht="15" customHeight="1">
      <c r="B85" s="300"/>
      <c r="C85" s="280" t="s">
        <v>2804</v>
      </c>
      <c r="D85" s="280"/>
      <c r="E85" s="280"/>
      <c r="F85" s="299" t="s">
        <v>2791</v>
      </c>
      <c r="G85" s="298"/>
      <c r="H85" s="280" t="s">
        <v>2805</v>
      </c>
      <c r="I85" s="280" t="s">
        <v>2787</v>
      </c>
      <c r="J85" s="280">
        <v>50</v>
      </c>
      <c r="K85" s="291"/>
    </row>
    <row r="86" spans="2:11" ht="15" customHeight="1">
      <c r="B86" s="300"/>
      <c r="C86" s="280" t="s">
        <v>2806</v>
      </c>
      <c r="D86" s="280"/>
      <c r="E86" s="280"/>
      <c r="F86" s="299" t="s">
        <v>2791</v>
      </c>
      <c r="G86" s="298"/>
      <c r="H86" s="280" t="s">
        <v>2807</v>
      </c>
      <c r="I86" s="280" t="s">
        <v>2787</v>
      </c>
      <c r="J86" s="280">
        <v>20</v>
      </c>
      <c r="K86" s="291"/>
    </row>
    <row r="87" spans="2:11" ht="15" customHeight="1">
      <c r="B87" s="300"/>
      <c r="C87" s="280" t="s">
        <v>2808</v>
      </c>
      <c r="D87" s="280"/>
      <c r="E87" s="280"/>
      <c r="F87" s="299" t="s">
        <v>2791</v>
      </c>
      <c r="G87" s="298"/>
      <c r="H87" s="280" t="s">
        <v>2809</v>
      </c>
      <c r="I87" s="280" t="s">
        <v>2787</v>
      </c>
      <c r="J87" s="280">
        <v>20</v>
      </c>
      <c r="K87" s="291"/>
    </row>
    <row r="88" spans="2:11" ht="15" customHeight="1">
      <c r="B88" s="300"/>
      <c r="C88" s="280" t="s">
        <v>2810</v>
      </c>
      <c r="D88" s="280"/>
      <c r="E88" s="280"/>
      <c r="F88" s="299" t="s">
        <v>2791</v>
      </c>
      <c r="G88" s="298"/>
      <c r="H88" s="280" t="s">
        <v>2811</v>
      </c>
      <c r="I88" s="280" t="s">
        <v>2787</v>
      </c>
      <c r="J88" s="280">
        <v>50</v>
      </c>
      <c r="K88" s="291"/>
    </row>
    <row r="89" spans="2:11" ht="15" customHeight="1">
      <c r="B89" s="300"/>
      <c r="C89" s="280" t="s">
        <v>2812</v>
      </c>
      <c r="D89" s="280"/>
      <c r="E89" s="280"/>
      <c r="F89" s="299" t="s">
        <v>2791</v>
      </c>
      <c r="G89" s="298"/>
      <c r="H89" s="280" t="s">
        <v>2812</v>
      </c>
      <c r="I89" s="280" t="s">
        <v>2787</v>
      </c>
      <c r="J89" s="280">
        <v>50</v>
      </c>
      <c r="K89" s="291"/>
    </row>
    <row r="90" spans="2:11" ht="15" customHeight="1">
      <c r="B90" s="300"/>
      <c r="C90" s="280" t="s">
        <v>135</v>
      </c>
      <c r="D90" s="280"/>
      <c r="E90" s="280"/>
      <c r="F90" s="299" t="s">
        <v>2791</v>
      </c>
      <c r="G90" s="298"/>
      <c r="H90" s="280" t="s">
        <v>2813</v>
      </c>
      <c r="I90" s="280" t="s">
        <v>2787</v>
      </c>
      <c r="J90" s="280">
        <v>255</v>
      </c>
      <c r="K90" s="291"/>
    </row>
    <row r="91" spans="2:11" ht="15" customHeight="1">
      <c r="B91" s="300"/>
      <c r="C91" s="280" t="s">
        <v>2814</v>
      </c>
      <c r="D91" s="280"/>
      <c r="E91" s="280"/>
      <c r="F91" s="299" t="s">
        <v>2785</v>
      </c>
      <c r="G91" s="298"/>
      <c r="H91" s="280" t="s">
        <v>2815</v>
      </c>
      <c r="I91" s="280" t="s">
        <v>2816</v>
      </c>
      <c r="J91" s="280"/>
      <c r="K91" s="291"/>
    </row>
    <row r="92" spans="2:11" ht="15" customHeight="1">
      <c r="B92" s="300"/>
      <c r="C92" s="280" t="s">
        <v>2817</v>
      </c>
      <c r="D92" s="280"/>
      <c r="E92" s="280"/>
      <c r="F92" s="299" t="s">
        <v>2785</v>
      </c>
      <c r="G92" s="298"/>
      <c r="H92" s="280" t="s">
        <v>2818</v>
      </c>
      <c r="I92" s="280" t="s">
        <v>2819</v>
      </c>
      <c r="J92" s="280"/>
      <c r="K92" s="291"/>
    </row>
    <row r="93" spans="2:11" ht="15" customHeight="1">
      <c r="B93" s="300"/>
      <c r="C93" s="280" t="s">
        <v>2820</v>
      </c>
      <c r="D93" s="280"/>
      <c r="E93" s="280"/>
      <c r="F93" s="299" t="s">
        <v>2785</v>
      </c>
      <c r="G93" s="298"/>
      <c r="H93" s="280" t="s">
        <v>2820</v>
      </c>
      <c r="I93" s="280" t="s">
        <v>2819</v>
      </c>
      <c r="J93" s="280"/>
      <c r="K93" s="291"/>
    </row>
    <row r="94" spans="2:11" ht="15" customHeight="1">
      <c r="B94" s="300"/>
      <c r="C94" s="280" t="s">
        <v>38</v>
      </c>
      <c r="D94" s="280"/>
      <c r="E94" s="280"/>
      <c r="F94" s="299" t="s">
        <v>2785</v>
      </c>
      <c r="G94" s="298"/>
      <c r="H94" s="280" t="s">
        <v>2821</v>
      </c>
      <c r="I94" s="280" t="s">
        <v>2819</v>
      </c>
      <c r="J94" s="280"/>
      <c r="K94" s="291"/>
    </row>
    <row r="95" spans="2:11" ht="15" customHeight="1">
      <c r="B95" s="300"/>
      <c r="C95" s="280" t="s">
        <v>48</v>
      </c>
      <c r="D95" s="280"/>
      <c r="E95" s="280"/>
      <c r="F95" s="299" t="s">
        <v>2785</v>
      </c>
      <c r="G95" s="298"/>
      <c r="H95" s="280" t="s">
        <v>2822</v>
      </c>
      <c r="I95" s="280" t="s">
        <v>2819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6" t="s">
        <v>2823</v>
      </c>
      <c r="D100" s="396"/>
      <c r="E100" s="396"/>
      <c r="F100" s="396"/>
      <c r="G100" s="396"/>
      <c r="H100" s="396"/>
      <c r="I100" s="396"/>
      <c r="J100" s="396"/>
      <c r="K100" s="291"/>
    </row>
    <row r="101" spans="2:11" ht="17.25" customHeight="1">
      <c r="B101" s="290"/>
      <c r="C101" s="292" t="s">
        <v>2779</v>
      </c>
      <c r="D101" s="292"/>
      <c r="E101" s="292"/>
      <c r="F101" s="292" t="s">
        <v>2780</v>
      </c>
      <c r="G101" s="293"/>
      <c r="H101" s="292" t="s">
        <v>130</v>
      </c>
      <c r="I101" s="292" t="s">
        <v>57</v>
      </c>
      <c r="J101" s="292" t="s">
        <v>2781</v>
      </c>
      <c r="K101" s="291"/>
    </row>
    <row r="102" spans="2:11" ht="17.25" customHeight="1">
      <c r="B102" s="290"/>
      <c r="C102" s="294" t="s">
        <v>2782</v>
      </c>
      <c r="D102" s="294"/>
      <c r="E102" s="294"/>
      <c r="F102" s="295" t="s">
        <v>2783</v>
      </c>
      <c r="G102" s="296"/>
      <c r="H102" s="294"/>
      <c r="I102" s="294"/>
      <c r="J102" s="294" t="s">
        <v>2784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53</v>
      </c>
      <c r="D104" s="297"/>
      <c r="E104" s="297"/>
      <c r="F104" s="299" t="s">
        <v>2785</v>
      </c>
      <c r="G104" s="308"/>
      <c r="H104" s="280" t="s">
        <v>2824</v>
      </c>
      <c r="I104" s="280" t="s">
        <v>2787</v>
      </c>
      <c r="J104" s="280">
        <v>20</v>
      </c>
      <c r="K104" s="291"/>
    </row>
    <row r="105" spans="2:11" ht="15" customHeight="1">
      <c r="B105" s="290"/>
      <c r="C105" s="280" t="s">
        <v>2788</v>
      </c>
      <c r="D105" s="280"/>
      <c r="E105" s="280"/>
      <c r="F105" s="299" t="s">
        <v>2785</v>
      </c>
      <c r="G105" s="280"/>
      <c r="H105" s="280" t="s">
        <v>2824</v>
      </c>
      <c r="I105" s="280" t="s">
        <v>2787</v>
      </c>
      <c r="J105" s="280">
        <v>120</v>
      </c>
      <c r="K105" s="291"/>
    </row>
    <row r="106" spans="2:11" ht="15" customHeight="1">
      <c r="B106" s="300"/>
      <c r="C106" s="280" t="s">
        <v>2790</v>
      </c>
      <c r="D106" s="280"/>
      <c r="E106" s="280"/>
      <c r="F106" s="299" t="s">
        <v>2791</v>
      </c>
      <c r="G106" s="280"/>
      <c r="H106" s="280" t="s">
        <v>2824</v>
      </c>
      <c r="I106" s="280" t="s">
        <v>2787</v>
      </c>
      <c r="J106" s="280">
        <v>50</v>
      </c>
      <c r="K106" s="291"/>
    </row>
    <row r="107" spans="2:11" ht="15" customHeight="1">
      <c r="B107" s="300"/>
      <c r="C107" s="280" t="s">
        <v>2793</v>
      </c>
      <c r="D107" s="280"/>
      <c r="E107" s="280"/>
      <c r="F107" s="299" t="s">
        <v>2785</v>
      </c>
      <c r="G107" s="280"/>
      <c r="H107" s="280" t="s">
        <v>2824</v>
      </c>
      <c r="I107" s="280" t="s">
        <v>2795</v>
      </c>
      <c r="J107" s="280"/>
      <c r="K107" s="291"/>
    </row>
    <row r="108" spans="2:11" ht="15" customHeight="1">
      <c r="B108" s="300"/>
      <c r="C108" s="280" t="s">
        <v>2804</v>
      </c>
      <c r="D108" s="280"/>
      <c r="E108" s="280"/>
      <c r="F108" s="299" t="s">
        <v>2791</v>
      </c>
      <c r="G108" s="280"/>
      <c r="H108" s="280" t="s">
        <v>2824</v>
      </c>
      <c r="I108" s="280" t="s">
        <v>2787</v>
      </c>
      <c r="J108" s="280">
        <v>50</v>
      </c>
      <c r="K108" s="291"/>
    </row>
    <row r="109" spans="2:11" ht="15" customHeight="1">
      <c r="B109" s="300"/>
      <c r="C109" s="280" t="s">
        <v>2812</v>
      </c>
      <c r="D109" s="280"/>
      <c r="E109" s="280"/>
      <c r="F109" s="299" t="s">
        <v>2791</v>
      </c>
      <c r="G109" s="280"/>
      <c r="H109" s="280" t="s">
        <v>2824</v>
      </c>
      <c r="I109" s="280" t="s">
        <v>2787</v>
      </c>
      <c r="J109" s="280">
        <v>50</v>
      </c>
      <c r="K109" s="291"/>
    </row>
    <row r="110" spans="2:11" ht="15" customHeight="1">
      <c r="B110" s="300"/>
      <c r="C110" s="280" t="s">
        <v>2810</v>
      </c>
      <c r="D110" s="280"/>
      <c r="E110" s="280"/>
      <c r="F110" s="299" t="s">
        <v>2791</v>
      </c>
      <c r="G110" s="280"/>
      <c r="H110" s="280" t="s">
        <v>2824</v>
      </c>
      <c r="I110" s="280" t="s">
        <v>2787</v>
      </c>
      <c r="J110" s="280">
        <v>50</v>
      </c>
      <c r="K110" s="291"/>
    </row>
    <row r="111" spans="2:11" ht="15" customHeight="1">
      <c r="B111" s="300"/>
      <c r="C111" s="280" t="s">
        <v>53</v>
      </c>
      <c r="D111" s="280"/>
      <c r="E111" s="280"/>
      <c r="F111" s="299" t="s">
        <v>2785</v>
      </c>
      <c r="G111" s="280"/>
      <c r="H111" s="280" t="s">
        <v>2825</v>
      </c>
      <c r="I111" s="280" t="s">
        <v>2787</v>
      </c>
      <c r="J111" s="280">
        <v>20</v>
      </c>
      <c r="K111" s="291"/>
    </row>
    <row r="112" spans="2:11" ht="15" customHeight="1">
      <c r="B112" s="300"/>
      <c r="C112" s="280" t="s">
        <v>2826</v>
      </c>
      <c r="D112" s="280"/>
      <c r="E112" s="280"/>
      <c r="F112" s="299" t="s">
        <v>2785</v>
      </c>
      <c r="G112" s="280"/>
      <c r="H112" s="280" t="s">
        <v>2827</v>
      </c>
      <c r="I112" s="280" t="s">
        <v>2787</v>
      </c>
      <c r="J112" s="280">
        <v>120</v>
      </c>
      <c r="K112" s="291"/>
    </row>
    <row r="113" spans="2:11" ht="15" customHeight="1">
      <c r="B113" s="300"/>
      <c r="C113" s="280" t="s">
        <v>38</v>
      </c>
      <c r="D113" s="280"/>
      <c r="E113" s="280"/>
      <c r="F113" s="299" t="s">
        <v>2785</v>
      </c>
      <c r="G113" s="280"/>
      <c r="H113" s="280" t="s">
        <v>2828</v>
      </c>
      <c r="I113" s="280" t="s">
        <v>2819</v>
      </c>
      <c r="J113" s="280"/>
      <c r="K113" s="291"/>
    </row>
    <row r="114" spans="2:11" ht="15" customHeight="1">
      <c r="B114" s="300"/>
      <c r="C114" s="280" t="s">
        <v>48</v>
      </c>
      <c r="D114" s="280"/>
      <c r="E114" s="280"/>
      <c r="F114" s="299" t="s">
        <v>2785</v>
      </c>
      <c r="G114" s="280"/>
      <c r="H114" s="280" t="s">
        <v>2829</v>
      </c>
      <c r="I114" s="280" t="s">
        <v>2819</v>
      </c>
      <c r="J114" s="280"/>
      <c r="K114" s="291"/>
    </row>
    <row r="115" spans="2:11" ht="15" customHeight="1">
      <c r="B115" s="300"/>
      <c r="C115" s="280" t="s">
        <v>57</v>
      </c>
      <c r="D115" s="280"/>
      <c r="E115" s="280"/>
      <c r="F115" s="299" t="s">
        <v>2785</v>
      </c>
      <c r="G115" s="280"/>
      <c r="H115" s="280" t="s">
        <v>2830</v>
      </c>
      <c r="I115" s="280" t="s">
        <v>2831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5" t="s">
        <v>2832</v>
      </c>
      <c r="D120" s="395"/>
      <c r="E120" s="395"/>
      <c r="F120" s="395"/>
      <c r="G120" s="395"/>
      <c r="H120" s="395"/>
      <c r="I120" s="395"/>
      <c r="J120" s="395"/>
      <c r="K120" s="316"/>
    </row>
    <row r="121" spans="2:11" ht="17.25" customHeight="1">
      <c r="B121" s="317"/>
      <c r="C121" s="292" t="s">
        <v>2779</v>
      </c>
      <c r="D121" s="292"/>
      <c r="E121" s="292"/>
      <c r="F121" s="292" t="s">
        <v>2780</v>
      </c>
      <c r="G121" s="293"/>
      <c r="H121" s="292" t="s">
        <v>130</v>
      </c>
      <c r="I121" s="292" t="s">
        <v>57</v>
      </c>
      <c r="J121" s="292" t="s">
        <v>2781</v>
      </c>
      <c r="K121" s="318"/>
    </row>
    <row r="122" spans="2:11" ht="17.25" customHeight="1">
      <c r="B122" s="317"/>
      <c r="C122" s="294" t="s">
        <v>2782</v>
      </c>
      <c r="D122" s="294"/>
      <c r="E122" s="294"/>
      <c r="F122" s="295" t="s">
        <v>2783</v>
      </c>
      <c r="G122" s="296"/>
      <c r="H122" s="294"/>
      <c r="I122" s="294"/>
      <c r="J122" s="294" t="s">
        <v>2784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2788</v>
      </c>
      <c r="D124" s="297"/>
      <c r="E124" s="297"/>
      <c r="F124" s="299" t="s">
        <v>2785</v>
      </c>
      <c r="G124" s="280"/>
      <c r="H124" s="280" t="s">
        <v>2824</v>
      </c>
      <c r="I124" s="280" t="s">
        <v>2787</v>
      </c>
      <c r="J124" s="280">
        <v>120</v>
      </c>
      <c r="K124" s="321"/>
    </row>
    <row r="125" spans="2:11" ht="15" customHeight="1">
      <c r="B125" s="319"/>
      <c r="C125" s="280" t="s">
        <v>2833</v>
      </c>
      <c r="D125" s="280"/>
      <c r="E125" s="280"/>
      <c r="F125" s="299" t="s">
        <v>2785</v>
      </c>
      <c r="G125" s="280"/>
      <c r="H125" s="280" t="s">
        <v>2834</v>
      </c>
      <c r="I125" s="280" t="s">
        <v>2787</v>
      </c>
      <c r="J125" s="280" t="s">
        <v>2835</v>
      </c>
      <c r="K125" s="321"/>
    </row>
    <row r="126" spans="2:11" ht="15" customHeight="1">
      <c r="B126" s="319"/>
      <c r="C126" s="280" t="s">
        <v>2734</v>
      </c>
      <c r="D126" s="280"/>
      <c r="E126" s="280"/>
      <c r="F126" s="299" t="s">
        <v>2785</v>
      </c>
      <c r="G126" s="280"/>
      <c r="H126" s="280" t="s">
        <v>2836</v>
      </c>
      <c r="I126" s="280" t="s">
        <v>2787</v>
      </c>
      <c r="J126" s="280" t="s">
        <v>2835</v>
      </c>
      <c r="K126" s="321"/>
    </row>
    <row r="127" spans="2:11" ht="15" customHeight="1">
      <c r="B127" s="319"/>
      <c r="C127" s="280" t="s">
        <v>2796</v>
      </c>
      <c r="D127" s="280"/>
      <c r="E127" s="280"/>
      <c r="F127" s="299" t="s">
        <v>2791</v>
      </c>
      <c r="G127" s="280"/>
      <c r="H127" s="280" t="s">
        <v>2797</v>
      </c>
      <c r="I127" s="280" t="s">
        <v>2787</v>
      </c>
      <c r="J127" s="280">
        <v>15</v>
      </c>
      <c r="K127" s="321"/>
    </row>
    <row r="128" spans="2:11" ht="15" customHeight="1">
      <c r="B128" s="319"/>
      <c r="C128" s="301" t="s">
        <v>2798</v>
      </c>
      <c r="D128" s="301"/>
      <c r="E128" s="301"/>
      <c r="F128" s="302" t="s">
        <v>2791</v>
      </c>
      <c r="G128" s="301"/>
      <c r="H128" s="301" t="s">
        <v>2799</v>
      </c>
      <c r="I128" s="301" t="s">
        <v>2787</v>
      </c>
      <c r="J128" s="301">
        <v>15</v>
      </c>
      <c r="K128" s="321"/>
    </row>
    <row r="129" spans="2:11" ht="15" customHeight="1">
      <c r="B129" s="319"/>
      <c r="C129" s="301" t="s">
        <v>2800</v>
      </c>
      <c r="D129" s="301"/>
      <c r="E129" s="301"/>
      <c r="F129" s="302" t="s">
        <v>2791</v>
      </c>
      <c r="G129" s="301"/>
      <c r="H129" s="301" t="s">
        <v>2801</v>
      </c>
      <c r="I129" s="301" t="s">
        <v>2787</v>
      </c>
      <c r="J129" s="301">
        <v>20</v>
      </c>
      <c r="K129" s="321"/>
    </row>
    <row r="130" spans="2:11" ht="15" customHeight="1">
      <c r="B130" s="319"/>
      <c r="C130" s="301" t="s">
        <v>2802</v>
      </c>
      <c r="D130" s="301"/>
      <c r="E130" s="301"/>
      <c r="F130" s="302" t="s">
        <v>2791</v>
      </c>
      <c r="G130" s="301"/>
      <c r="H130" s="301" t="s">
        <v>2803</v>
      </c>
      <c r="I130" s="301" t="s">
        <v>2787</v>
      </c>
      <c r="J130" s="301">
        <v>20</v>
      </c>
      <c r="K130" s="321"/>
    </row>
    <row r="131" spans="2:11" ht="15" customHeight="1">
      <c r="B131" s="319"/>
      <c r="C131" s="280" t="s">
        <v>2790</v>
      </c>
      <c r="D131" s="280"/>
      <c r="E131" s="280"/>
      <c r="F131" s="299" t="s">
        <v>2791</v>
      </c>
      <c r="G131" s="280"/>
      <c r="H131" s="280" t="s">
        <v>2824</v>
      </c>
      <c r="I131" s="280" t="s">
        <v>2787</v>
      </c>
      <c r="J131" s="280">
        <v>50</v>
      </c>
      <c r="K131" s="321"/>
    </row>
    <row r="132" spans="2:11" ht="15" customHeight="1">
      <c r="B132" s="319"/>
      <c r="C132" s="280" t="s">
        <v>2804</v>
      </c>
      <c r="D132" s="280"/>
      <c r="E132" s="280"/>
      <c r="F132" s="299" t="s">
        <v>2791</v>
      </c>
      <c r="G132" s="280"/>
      <c r="H132" s="280" t="s">
        <v>2824</v>
      </c>
      <c r="I132" s="280" t="s">
        <v>2787</v>
      </c>
      <c r="J132" s="280">
        <v>50</v>
      </c>
      <c r="K132" s="321"/>
    </row>
    <row r="133" spans="2:11" ht="15" customHeight="1">
      <c r="B133" s="319"/>
      <c r="C133" s="280" t="s">
        <v>2810</v>
      </c>
      <c r="D133" s="280"/>
      <c r="E133" s="280"/>
      <c r="F133" s="299" t="s">
        <v>2791</v>
      </c>
      <c r="G133" s="280"/>
      <c r="H133" s="280" t="s">
        <v>2824</v>
      </c>
      <c r="I133" s="280" t="s">
        <v>2787</v>
      </c>
      <c r="J133" s="280">
        <v>50</v>
      </c>
      <c r="K133" s="321"/>
    </row>
    <row r="134" spans="2:11" ht="15" customHeight="1">
      <c r="B134" s="319"/>
      <c r="C134" s="280" t="s">
        <v>2812</v>
      </c>
      <c r="D134" s="280"/>
      <c r="E134" s="280"/>
      <c r="F134" s="299" t="s">
        <v>2791</v>
      </c>
      <c r="G134" s="280"/>
      <c r="H134" s="280" t="s">
        <v>2824</v>
      </c>
      <c r="I134" s="280" t="s">
        <v>2787</v>
      </c>
      <c r="J134" s="280">
        <v>50</v>
      </c>
      <c r="K134" s="321"/>
    </row>
    <row r="135" spans="2:11" ht="15" customHeight="1">
      <c r="B135" s="319"/>
      <c r="C135" s="280" t="s">
        <v>135</v>
      </c>
      <c r="D135" s="280"/>
      <c r="E135" s="280"/>
      <c r="F135" s="299" t="s">
        <v>2791</v>
      </c>
      <c r="G135" s="280"/>
      <c r="H135" s="280" t="s">
        <v>2837</v>
      </c>
      <c r="I135" s="280" t="s">
        <v>2787</v>
      </c>
      <c r="J135" s="280">
        <v>255</v>
      </c>
      <c r="K135" s="321"/>
    </row>
    <row r="136" spans="2:11" ht="15" customHeight="1">
      <c r="B136" s="319"/>
      <c r="C136" s="280" t="s">
        <v>2814</v>
      </c>
      <c r="D136" s="280"/>
      <c r="E136" s="280"/>
      <c r="F136" s="299" t="s">
        <v>2785</v>
      </c>
      <c r="G136" s="280"/>
      <c r="H136" s="280" t="s">
        <v>2838</v>
      </c>
      <c r="I136" s="280" t="s">
        <v>2816</v>
      </c>
      <c r="J136" s="280"/>
      <c r="K136" s="321"/>
    </row>
    <row r="137" spans="2:11" ht="15" customHeight="1">
      <c r="B137" s="319"/>
      <c r="C137" s="280" t="s">
        <v>2817</v>
      </c>
      <c r="D137" s="280"/>
      <c r="E137" s="280"/>
      <c r="F137" s="299" t="s">
        <v>2785</v>
      </c>
      <c r="G137" s="280"/>
      <c r="H137" s="280" t="s">
        <v>2839</v>
      </c>
      <c r="I137" s="280" t="s">
        <v>2819</v>
      </c>
      <c r="J137" s="280"/>
      <c r="K137" s="321"/>
    </row>
    <row r="138" spans="2:11" ht="15" customHeight="1">
      <c r="B138" s="319"/>
      <c r="C138" s="280" t="s">
        <v>2820</v>
      </c>
      <c r="D138" s="280"/>
      <c r="E138" s="280"/>
      <c r="F138" s="299" t="s">
        <v>2785</v>
      </c>
      <c r="G138" s="280"/>
      <c r="H138" s="280" t="s">
        <v>2820</v>
      </c>
      <c r="I138" s="280" t="s">
        <v>2819</v>
      </c>
      <c r="J138" s="280"/>
      <c r="K138" s="321"/>
    </row>
    <row r="139" spans="2:11" ht="15" customHeight="1">
      <c r="B139" s="319"/>
      <c r="C139" s="280" t="s">
        <v>38</v>
      </c>
      <c r="D139" s="280"/>
      <c r="E139" s="280"/>
      <c r="F139" s="299" t="s">
        <v>2785</v>
      </c>
      <c r="G139" s="280"/>
      <c r="H139" s="280" t="s">
        <v>2840</v>
      </c>
      <c r="I139" s="280" t="s">
        <v>2819</v>
      </c>
      <c r="J139" s="280"/>
      <c r="K139" s="321"/>
    </row>
    <row r="140" spans="2:11" ht="15" customHeight="1">
      <c r="B140" s="319"/>
      <c r="C140" s="280" t="s">
        <v>2841</v>
      </c>
      <c r="D140" s="280"/>
      <c r="E140" s="280"/>
      <c r="F140" s="299" t="s">
        <v>2785</v>
      </c>
      <c r="G140" s="280"/>
      <c r="H140" s="280" t="s">
        <v>2842</v>
      </c>
      <c r="I140" s="280" t="s">
        <v>2819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6" t="s">
        <v>2843</v>
      </c>
      <c r="D145" s="396"/>
      <c r="E145" s="396"/>
      <c r="F145" s="396"/>
      <c r="G145" s="396"/>
      <c r="H145" s="396"/>
      <c r="I145" s="396"/>
      <c r="J145" s="396"/>
      <c r="K145" s="291"/>
    </row>
    <row r="146" spans="2:11" ht="17.25" customHeight="1">
      <c r="B146" s="290"/>
      <c r="C146" s="292" t="s">
        <v>2779</v>
      </c>
      <c r="D146" s="292"/>
      <c r="E146" s="292"/>
      <c r="F146" s="292" t="s">
        <v>2780</v>
      </c>
      <c r="G146" s="293"/>
      <c r="H146" s="292" t="s">
        <v>130</v>
      </c>
      <c r="I146" s="292" t="s">
        <v>57</v>
      </c>
      <c r="J146" s="292" t="s">
        <v>2781</v>
      </c>
      <c r="K146" s="291"/>
    </row>
    <row r="147" spans="2:11" ht="17.25" customHeight="1">
      <c r="B147" s="290"/>
      <c r="C147" s="294" t="s">
        <v>2782</v>
      </c>
      <c r="D147" s="294"/>
      <c r="E147" s="294"/>
      <c r="F147" s="295" t="s">
        <v>2783</v>
      </c>
      <c r="G147" s="296"/>
      <c r="H147" s="294"/>
      <c r="I147" s="294"/>
      <c r="J147" s="294" t="s">
        <v>2784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2788</v>
      </c>
      <c r="D149" s="280"/>
      <c r="E149" s="280"/>
      <c r="F149" s="326" t="s">
        <v>2785</v>
      </c>
      <c r="G149" s="280"/>
      <c r="H149" s="325" t="s">
        <v>2824</v>
      </c>
      <c r="I149" s="325" t="s">
        <v>2787</v>
      </c>
      <c r="J149" s="325">
        <v>120</v>
      </c>
      <c r="K149" s="321"/>
    </row>
    <row r="150" spans="2:11" ht="15" customHeight="1">
      <c r="B150" s="300"/>
      <c r="C150" s="325" t="s">
        <v>2833</v>
      </c>
      <c r="D150" s="280"/>
      <c r="E150" s="280"/>
      <c r="F150" s="326" t="s">
        <v>2785</v>
      </c>
      <c r="G150" s="280"/>
      <c r="H150" s="325" t="s">
        <v>2844</v>
      </c>
      <c r="I150" s="325" t="s">
        <v>2787</v>
      </c>
      <c r="J150" s="325" t="s">
        <v>2835</v>
      </c>
      <c r="K150" s="321"/>
    </row>
    <row r="151" spans="2:11" ht="15" customHeight="1">
      <c r="B151" s="300"/>
      <c r="C151" s="325" t="s">
        <v>2734</v>
      </c>
      <c r="D151" s="280"/>
      <c r="E151" s="280"/>
      <c r="F151" s="326" t="s">
        <v>2785</v>
      </c>
      <c r="G151" s="280"/>
      <c r="H151" s="325" t="s">
        <v>2845</v>
      </c>
      <c r="I151" s="325" t="s">
        <v>2787</v>
      </c>
      <c r="J151" s="325" t="s">
        <v>2835</v>
      </c>
      <c r="K151" s="321"/>
    </row>
    <row r="152" spans="2:11" ht="15" customHeight="1">
      <c r="B152" s="300"/>
      <c r="C152" s="325" t="s">
        <v>2790</v>
      </c>
      <c r="D152" s="280"/>
      <c r="E152" s="280"/>
      <c r="F152" s="326" t="s">
        <v>2791</v>
      </c>
      <c r="G152" s="280"/>
      <c r="H152" s="325" t="s">
        <v>2824</v>
      </c>
      <c r="I152" s="325" t="s">
        <v>2787</v>
      </c>
      <c r="J152" s="325">
        <v>50</v>
      </c>
      <c r="K152" s="321"/>
    </row>
    <row r="153" spans="2:11" ht="15" customHeight="1">
      <c r="B153" s="300"/>
      <c r="C153" s="325" t="s">
        <v>2793</v>
      </c>
      <c r="D153" s="280"/>
      <c r="E153" s="280"/>
      <c r="F153" s="326" t="s">
        <v>2785</v>
      </c>
      <c r="G153" s="280"/>
      <c r="H153" s="325" t="s">
        <v>2824</v>
      </c>
      <c r="I153" s="325" t="s">
        <v>2795</v>
      </c>
      <c r="J153" s="325"/>
      <c r="K153" s="321"/>
    </row>
    <row r="154" spans="2:11" ht="15" customHeight="1">
      <c r="B154" s="300"/>
      <c r="C154" s="325" t="s">
        <v>2804</v>
      </c>
      <c r="D154" s="280"/>
      <c r="E154" s="280"/>
      <c r="F154" s="326" t="s">
        <v>2791</v>
      </c>
      <c r="G154" s="280"/>
      <c r="H154" s="325" t="s">
        <v>2824</v>
      </c>
      <c r="I154" s="325" t="s">
        <v>2787</v>
      </c>
      <c r="J154" s="325">
        <v>50</v>
      </c>
      <c r="K154" s="321"/>
    </row>
    <row r="155" spans="2:11" ht="15" customHeight="1">
      <c r="B155" s="300"/>
      <c r="C155" s="325" t="s">
        <v>2812</v>
      </c>
      <c r="D155" s="280"/>
      <c r="E155" s="280"/>
      <c r="F155" s="326" t="s">
        <v>2791</v>
      </c>
      <c r="G155" s="280"/>
      <c r="H155" s="325" t="s">
        <v>2824</v>
      </c>
      <c r="I155" s="325" t="s">
        <v>2787</v>
      </c>
      <c r="J155" s="325">
        <v>50</v>
      </c>
      <c r="K155" s="321"/>
    </row>
    <row r="156" spans="2:11" ht="15" customHeight="1">
      <c r="B156" s="300"/>
      <c r="C156" s="325" t="s">
        <v>2810</v>
      </c>
      <c r="D156" s="280"/>
      <c r="E156" s="280"/>
      <c r="F156" s="326" t="s">
        <v>2791</v>
      </c>
      <c r="G156" s="280"/>
      <c r="H156" s="325" t="s">
        <v>2824</v>
      </c>
      <c r="I156" s="325" t="s">
        <v>2787</v>
      </c>
      <c r="J156" s="325">
        <v>50</v>
      </c>
      <c r="K156" s="321"/>
    </row>
    <row r="157" spans="2:11" ht="15" customHeight="1">
      <c r="B157" s="300"/>
      <c r="C157" s="325" t="s">
        <v>115</v>
      </c>
      <c r="D157" s="280"/>
      <c r="E157" s="280"/>
      <c r="F157" s="326" t="s">
        <v>2785</v>
      </c>
      <c r="G157" s="280"/>
      <c r="H157" s="325" t="s">
        <v>2846</v>
      </c>
      <c r="I157" s="325" t="s">
        <v>2787</v>
      </c>
      <c r="J157" s="325" t="s">
        <v>2847</v>
      </c>
      <c r="K157" s="321"/>
    </row>
    <row r="158" spans="2:11" ht="15" customHeight="1">
      <c r="B158" s="300"/>
      <c r="C158" s="325" t="s">
        <v>2848</v>
      </c>
      <c r="D158" s="280"/>
      <c r="E158" s="280"/>
      <c r="F158" s="326" t="s">
        <v>2785</v>
      </c>
      <c r="G158" s="280"/>
      <c r="H158" s="325" t="s">
        <v>2849</v>
      </c>
      <c r="I158" s="325" t="s">
        <v>2819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5" t="s">
        <v>2850</v>
      </c>
      <c r="D163" s="395"/>
      <c r="E163" s="395"/>
      <c r="F163" s="395"/>
      <c r="G163" s="395"/>
      <c r="H163" s="395"/>
      <c r="I163" s="395"/>
      <c r="J163" s="395"/>
      <c r="K163" s="272"/>
    </row>
    <row r="164" spans="2:11" ht="17.25" customHeight="1">
      <c r="B164" s="271"/>
      <c r="C164" s="292" t="s">
        <v>2779</v>
      </c>
      <c r="D164" s="292"/>
      <c r="E164" s="292"/>
      <c r="F164" s="292" t="s">
        <v>2780</v>
      </c>
      <c r="G164" s="329"/>
      <c r="H164" s="330" t="s">
        <v>130</v>
      </c>
      <c r="I164" s="330" t="s">
        <v>57</v>
      </c>
      <c r="J164" s="292" t="s">
        <v>2781</v>
      </c>
      <c r="K164" s="272"/>
    </row>
    <row r="165" spans="2:11" ht="17.25" customHeight="1">
      <c r="B165" s="273"/>
      <c r="C165" s="294" t="s">
        <v>2782</v>
      </c>
      <c r="D165" s="294"/>
      <c r="E165" s="294"/>
      <c r="F165" s="295" t="s">
        <v>2783</v>
      </c>
      <c r="G165" s="331"/>
      <c r="H165" s="332"/>
      <c r="I165" s="332"/>
      <c r="J165" s="294" t="s">
        <v>2784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2788</v>
      </c>
      <c r="D167" s="280"/>
      <c r="E167" s="280"/>
      <c r="F167" s="299" t="s">
        <v>2785</v>
      </c>
      <c r="G167" s="280"/>
      <c r="H167" s="280" t="s">
        <v>2824</v>
      </c>
      <c r="I167" s="280" t="s">
        <v>2787</v>
      </c>
      <c r="J167" s="280">
        <v>120</v>
      </c>
      <c r="K167" s="321"/>
    </row>
    <row r="168" spans="2:11" ht="15" customHeight="1">
      <c r="B168" s="300"/>
      <c r="C168" s="280" t="s">
        <v>2833</v>
      </c>
      <c r="D168" s="280"/>
      <c r="E168" s="280"/>
      <c r="F168" s="299" t="s">
        <v>2785</v>
      </c>
      <c r="G168" s="280"/>
      <c r="H168" s="280" t="s">
        <v>2834</v>
      </c>
      <c r="I168" s="280" t="s">
        <v>2787</v>
      </c>
      <c r="J168" s="280" t="s">
        <v>2835</v>
      </c>
      <c r="K168" s="321"/>
    </row>
    <row r="169" spans="2:11" ht="15" customHeight="1">
      <c r="B169" s="300"/>
      <c r="C169" s="280" t="s">
        <v>2734</v>
      </c>
      <c r="D169" s="280"/>
      <c r="E169" s="280"/>
      <c r="F169" s="299" t="s">
        <v>2785</v>
      </c>
      <c r="G169" s="280"/>
      <c r="H169" s="280" t="s">
        <v>2851</v>
      </c>
      <c r="I169" s="280" t="s">
        <v>2787</v>
      </c>
      <c r="J169" s="280" t="s">
        <v>2835</v>
      </c>
      <c r="K169" s="321"/>
    </row>
    <row r="170" spans="2:11" ht="15" customHeight="1">
      <c r="B170" s="300"/>
      <c r="C170" s="280" t="s">
        <v>2790</v>
      </c>
      <c r="D170" s="280"/>
      <c r="E170" s="280"/>
      <c r="F170" s="299" t="s">
        <v>2791</v>
      </c>
      <c r="G170" s="280"/>
      <c r="H170" s="280" t="s">
        <v>2851</v>
      </c>
      <c r="I170" s="280" t="s">
        <v>2787</v>
      </c>
      <c r="J170" s="280">
        <v>50</v>
      </c>
      <c r="K170" s="321"/>
    </row>
    <row r="171" spans="2:11" ht="15" customHeight="1">
      <c r="B171" s="300"/>
      <c r="C171" s="280" t="s">
        <v>2793</v>
      </c>
      <c r="D171" s="280"/>
      <c r="E171" s="280"/>
      <c r="F171" s="299" t="s">
        <v>2785</v>
      </c>
      <c r="G171" s="280"/>
      <c r="H171" s="280" t="s">
        <v>2851</v>
      </c>
      <c r="I171" s="280" t="s">
        <v>2795</v>
      </c>
      <c r="J171" s="280"/>
      <c r="K171" s="321"/>
    </row>
    <row r="172" spans="2:11" ht="15" customHeight="1">
      <c r="B172" s="300"/>
      <c r="C172" s="280" t="s">
        <v>2804</v>
      </c>
      <c r="D172" s="280"/>
      <c r="E172" s="280"/>
      <c r="F172" s="299" t="s">
        <v>2791</v>
      </c>
      <c r="G172" s="280"/>
      <c r="H172" s="280" t="s">
        <v>2851</v>
      </c>
      <c r="I172" s="280" t="s">
        <v>2787</v>
      </c>
      <c r="J172" s="280">
        <v>50</v>
      </c>
      <c r="K172" s="321"/>
    </row>
    <row r="173" spans="2:11" ht="15" customHeight="1">
      <c r="B173" s="300"/>
      <c r="C173" s="280" t="s">
        <v>2812</v>
      </c>
      <c r="D173" s="280"/>
      <c r="E173" s="280"/>
      <c r="F173" s="299" t="s">
        <v>2791</v>
      </c>
      <c r="G173" s="280"/>
      <c r="H173" s="280" t="s">
        <v>2851</v>
      </c>
      <c r="I173" s="280" t="s">
        <v>2787</v>
      </c>
      <c r="J173" s="280">
        <v>50</v>
      </c>
      <c r="K173" s="321"/>
    </row>
    <row r="174" spans="2:11" ht="15" customHeight="1">
      <c r="B174" s="300"/>
      <c r="C174" s="280" t="s">
        <v>2810</v>
      </c>
      <c r="D174" s="280"/>
      <c r="E174" s="280"/>
      <c r="F174" s="299" t="s">
        <v>2791</v>
      </c>
      <c r="G174" s="280"/>
      <c r="H174" s="280" t="s">
        <v>2851</v>
      </c>
      <c r="I174" s="280" t="s">
        <v>2787</v>
      </c>
      <c r="J174" s="280">
        <v>50</v>
      </c>
      <c r="K174" s="321"/>
    </row>
    <row r="175" spans="2:11" ht="15" customHeight="1">
      <c r="B175" s="300"/>
      <c r="C175" s="280" t="s">
        <v>129</v>
      </c>
      <c r="D175" s="280"/>
      <c r="E175" s="280"/>
      <c r="F175" s="299" t="s">
        <v>2785</v>
      </c>
      <c r="G175" s="280"/>
      <c r="H175" s="280" t="s">
        <v>2852</v>
      </c>
      <c r="I175" s="280" t="s">
        <v>2853</v>
      </c>
      <c r="J175" s="280"/>
      <c r="K175" s="321"/>
    </row>
    <row r="176" spans="2:11" ht="15" customHeight="1">
      <c r="B176" s="300"/>
      <c r="C176" s="280" t="s">
        <v>57</v>
      </c>
      <c r="D176" s="280"/>
      <c r="E176" s="280"/>
      <c r="F176" s="299" t="s">
        <v>2785</v>
      </c>
      <c r="G176" s="280"/>
      <c r="H176" s="280" t="s">
        <v>2854</v>
      </c>
      <c r="I176" s="280" t="s">
        <v>2855</v>
      </c>
      <c r="J176" s="280">
        <v>1</v>
      </c>
      <c r="K176" s="321"/>
    </row>
    <row r="177" spans="2:11" ht="15" customHeight="1">
      <c r="B177" s="300"/>
      <c r="C177" s="280" t="s">
        <v>53</v>
      </c>
      <c r="D177" s="280"/>
      <c r="E177" s="280"/>
      <c r="F177" s="299" t="s">
        <v>2785</v>
      </c>
      <c r="G177" s="280"/>
      <c r="H177" s="280" t="s">
        <v>2856</v>
      </c>
      <c r="I177" s="280" t="s">
        <v>2787</v>
      </c>
      <c r="J177" s="280">
        <v>20</v>
      </c>
      <c r="K177" s="321"/>
    </row>
    <row r="178" spans="2:11" ht="15" customHeight="1">
      <c r="B178" s="300"/>
      <c r="C178" s="280" t="s">
        <v>130</v>
      </c>
      <c r="D178" s="280"/>
      <c r="E178" s="280"/>
      <c r="F178" s="299" t="s">
        <v>2785</v>
      </c>
      <c r="G178" s="280"/>
      <c r="H178" s="280" t="s">
        <v>2857</v>
      </c>
      <c r="I178" s="280" t="s">
        <v>2787</v>
      </c>
      <c r="J178" s="280">
        <v>255</v>
      </c>
      <c r="K178" s="321"/>
    </row>
    <row r="179" spans="2:11" ht="15" customHeight="1">
      <c r="B179" s="300"/>
      <c r="C179" s="280" t="s">
        <v>131</v>
      </c>
      <c r="D179" s="280"/>
      <c r="E179" s="280"/>
      <c r="F179" s="299" t="s">
        <v>2785</v>
      </c>
      <c r="G179" s="280"/>
      <c r="H179" s="280" t="s">
        <v>2750</v>
      </c>
      <c r="I179" s="280" t="s">
        <v>2787</v>
      </c>
      <c r="J179" s="280">
        <v>10</v>
      </c>
      <c r="K179" s="321"/>
    </row>
    <row r="180" spans="2:11" ht="15" customHeight="1">
      <c r="B180" s="300"/>
      <c r="C180" s="280" t="s">
        <v>132</v>
      </c>
      <c r="D180" s="280"/>
      <c r="E180" s="280"/>
      <c r="F180" s="299" t="s">
        <v>2785</v>
      </c>
      <c r="G180" s="280"/>
      <c r="H180" s="280" t="s">
        <v>2858</v>
      </c>
      <c r="I180" s="280" t="s">
        <v>2819</v>
      </c>
      <c r="J180" s="280"/>
      <c r="K180" s="321"/>
    </row>
    <row r="181" spans="2:11" ht="15" customHeight="1">
      <c r="B181" s="300"/>
      <c r="C181" s="280" t="s">
        <v>2859</v>
      </c>
      <c r="D181" s="280"/>
      <c r="E181" s="280"/>
      <c r="F181" s="299" t="s">
        <v>2785</v>
      </c>
      <c r="G181" s="280"/>
      <c r="H181" s="280" t="s">
        <v>2860</v>
      </c>
      <c r="I181" s="280" t="s">
        <v>2819</v>
      </c>
      <c r="J181" s="280"/>
      <c r="K181" s="321"/>
    </row>
    <row r="182" spans="2:11" ht="15" customHeight="1">
      <c r="B182" s="300"/>
      <c r="C182" s="280" t="s">
        <v>2848</v>
      </c>
      <c r="D182" s="280"/>
      <c r="E182" s="280"/>
      <c r="F182" s="299" t="s">
        <v>2785</v>
      </c>
      <c r="G182" s="280"/>
      <c r="H182" s="280" t="s">
        <v>2861</v>
      </c>
      <c r="I182" s="280" t="s">
        <v>2819</v>
      </c>
      <c r="J182" s="280"/>
      <c r="K182" s="321"/>
    </row>
    <row r="183" spans="2:11" ht="15" customHeight="1">
      <c r="B183" s="300"/>
      <c r="C183" s="280" t="s">
        <v>134</v>
      </c>
      <c r="D183" s="280"/>
      <c r="E183" s="280"/>
      <c r="F183" s="299" t="s">
        <v>2791</v>
      </c>
      <c r="G183" s="280"/>
      <c r="H183" s="280" t="s">
        <v>2862</v>
      </c>
      <c r="I183" s="280" t="s">
        <v>2787</v>
      </c>
      <c r="J183" s="280">
        <v>50</v>
      </c>
      <c r="K183" s="321"/>
    </row>
    <row r="184" spans="2:11" ht="15" customHeight="1">
      <c r="B184" s="300"/>
      <c r="C184" s="280" t="s">
        <v>2863</v>
      </c>
      <c r="D184" s="280"/>
      <c r="E184" s="280"/>
      <c r="F184" s="299" t="s">
        <v>2791</v>
      </c>
      <c r="G184" s="280"/>
      <c r="H184" s="280" t="s">
        <v>2864</v>
      </c>
      <c r="I184" s="280" t="s">
        <v>2865</v>
      </c>
      <c r="J184" s="280"/>
      <c r="K184" s="321"/>
    </row>
    <row r="185" spans="2:11" ht="15" customHeight="1">
      <c r="B185" s="300"/>
      <c r="C185" s="280" t="s">
        <v>2866</v>
      </c>
      <c r="D185" s="280"/>
      <c r="E185" s="280"/>
      <c r="F185" s="299" t="s">
        <v>2791</v>
      </c>
      <c r="G185" s="280"/>
      <c r="H185" s="280" t="s">
        <v>2867</v>
      </c>
      <c r="I185" s="280" t="s">
        <v>2865</v>
      </c>
      <c r="J185" s="280"/>
      <c r="K185" s="321"/>
    </row>
    <row r="186" spans="2:11" ht="15" customHeight="1">
      <c r="B186" s="300"/>
      <c r="C186" s="280" t="s">
        <v>2868</v>
      </c>
      <c r="D186" s="280"/>
      <c r="E186" s="280"/>
      <c r="F186" s="299" t="s">
        <v>2791</v>
      </c>
      <c r="G186" s="280"/>
      <c r="H186" s="280" t="s">
        <v>2869</v>
      </c>
      <c r="I186" s="280" t="s">
        <v>2865</v>
      </c>
      <c r="J186" s="280"/>
      <c r="K186" s="321"/>
    </row>
    <row r="187" spans="2:11" ht="15" customHeight="1">
      <c r="B187" s="300"/>
      <c r="C187" s="333" t="s">
        <v>2870</v>
      </c>
      <c r="D187" s="280"/>
      <c r="E187" s="280"/>
      <c r="F187" s="299" t="s">
        <v>2791</v>
      </c>
      <c r="G187" s="280"/>
      <c r="H187" s="280" t="s">
        <v>2871</v>
      </c>
      <c r="I187" s="280" t="s">
        <v>2872</v>
      </c>
      <c r="J187" s="334" t="s">
        <v>2873</v>
      </c>
      <c r="K187" s="321"/>
    </row>
    <row r="188" spans="2:11" ht="15" customHeight="1">
      <c r="B188" s="300"/>
      <c r="C188" s="285" t="s">
        <v>42</v>
      </c>
      <c r="D188" s="280"/>
      <c r="E188" s="280"/>
      <c r="F188" s="299" t="s">
        <v>2785</v>
      </c>
      <c r="G188" s="280"/>
      <c r="H188" s="276" t="s">
        <v>2874</v>
      </c>
      <c r="I188" s="280" t="s">
        <v>2875</v>
      </c>
      <c r="J188" s="280"/>
      <c r="K188" s="321"/>
    </row>
    <row r="189" spans="2:11" ht="15" customHeight="1">
      <c r="B189" s="300"/>
      <c r="C189" s="285" t="s">
        <v>2876</v>
      </c>
      <c r="D189" s="280"/>
      <c r="E189" s="280"/>
      <c r="F189" s="299" t="s">
        <v>2785</v>
      </c>
      <c r="G189" s="280"/>
      <c r="H189" s="280" t="s">
        <v>2877</v>
      </c>
      <c r="I189" s="280" t="s">
        <v>2819</v>
      </c>
      <c r="J189" s="280"/>
      <c r="K189" s="321"/>
    </row>
    <row r="190" spans="2:11" ht="15" customHeight="1">
      <c r="B190" s="300"/>
      <c r="C190" s="285" t="s">
        <v>2878</v>
      </c>
      <c r="D190" s="280"/>
      <c r="E190" s="280"/>
      <c r="F190" s="299" t="s">
        <v>2785</v>
      </c>
      <c r="G190" s="280"/>
      <c r="H190" s="280" t="s">
        <v>2879</v>
      </c>
      <c r="I190" s="280" t="s">
        <v>2819</v>
      </c>
      <c r="J190" s="280"/>
      <c r="K190" s="321"/>
    </row>
    <row r="191" spans="2:11" ht="15" customHeight="1">
      <c r="B191" s="300"/>
      <c r="C191" s="285" t="s">
        <v>2880</v>
      </c>
      <c r="D191" s="280"/>
      <c r="E191" s="280"/>
      <c r="F191" s="299" t="s">
        <v>2791</v>
      </c>
      <c r="G191" s="280"/>
      <c r="H191" s="280" t="s">
        <v>2881</v>
      </c>
      <c r="I191" s="280" t="s">
        <v>2819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5" t="s">
        <v>2882</v>
      </c>
      <c r="D197" s="395"/>
      <c r="E197" s="395"/>
      <c r="F197" s="395"/>
      <c r="G197" s="395"/>
      <c r="H197" s="395"/>
      <c r="I197" s="395"/>
      <c r="J197" s="395"/>
      <c r="K197" s="272"/>
    </row>
    <row r="198" spans="2:11" ht="25.5" customHeight="1">
      <c r="B198" s="271"/>
      <c r="C198" s="336" t="s">
        <v>2883</v>
      </c>
      <c r="D198" s="336"/>
      <c r="E198" s="336"/>
      <c r="F198" s="336" t="s">
        <v>2884</v>
      </c>
      <c r="G198" s="337"/>
      <c r="H198" s="394" t="s">
        <v>2885</v>
      </c>
      <c r="I198" s="394"/>
      <c r="J198" s="394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2875</v>
      </c>
      <c r="D200" s="280"/>
      <c r="E200" s="280"/>
      <c r="F200" s="299" t="s">
        <v>43</v>
      </c>
      <c r="G200" s="280"/>
      <c r="H200" s="392" t="s">
        <v>2886</v>
      </c>
      <c r="I200" s="392"/>
      <c r="J200" s="392"/>
      <c r="K200" s="321"/>
    </row>
    <row r="201" spans="2:11" ht="15" customHeight="1">
      <c r="B201" s="300"/>
      <c r="C201" s="306"/>
      <c r="D201" s="280"/>
      <c r="E201" s="280"/>
      <c r="F201" s="299" t="s">
        <v>44</v>
      </c>
      <c r="G201" s="280"/>
      <c r="H201" s="392" t="s">
        <v>2887</v>
      </c>
      <c r="I201" s="392"/>
      <c r="J201" s="392"/>
      <c r="K201" s="321"/>
    </row>
    <row r="202" spans="2:11" ht="15" customHeight="1">
      <c r="B202" s="300"/>
      <c r="C202" s="306"/>
      <c r="D202" s="280"/>
      <c r="E202" s="280"/>
      <c r="F202" s="299" t="s">
        <v>47</v>
      </c>
      <c r="G202" s="280"/>
      <c r="H202" s="392" t="s">
        <v>2888</v>
      </c>
      <c r="I202" s="392"/>
      <c r="J202" s="392"/>
      <c r="K202" s="321"/>
    </row>
    <row r="203" spans="2:11" ht="15" customHeight="1">
      <c r="B203" s="300"/>
      <c r="C203" s="280"/>
      <c r="D203" s="280"/>
      <c r="E203" s="280"/>
      <c r="F203" s="299" t="s">
        <v>45</v>
      </c>
      <c r="G203" s="280"/>
      <c r="H203" s="392" t="s">
        <v>2889</v>
      </c>
      <c r="I203" s="392"/>
      <c r="J203" s="392"/>
      <c r="K203" s="321"/>
    </row>
    <row r="204" spans="2:11" ht="15" customHeight="1">
      <c r="B204" s="300"/>
      <c r="C204" s="280"/>
      <c r="D204" s="280"/>
      <c r="E204" s="280"/>
      <c r="F204" s="299" t="s">
        <v>46</v>
      </c>
      <c r="G204" s="280"/>
      <c r="H204" s="392" t="s">
        <v>2890</v>
      </c>
      <c r="I204" s="392"/>
      <c r="J204" s="392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2831</v>
      </c>
      <c r="D206" s="280"/>
      <c r="E206" s="280"/>
      <c r="F206" s="299" t="s">
        <v>79</v>
      </c>
      <c r="G206" s="280"/>
      <c r="H206" s="392" t="s">
        <v>2891</v>
      </c>
      <c r="I206" s="392"/>
      <c r="J206" s="392"/>
      <c r="K206" s="321"/>
    </row>
    <row r="207" spans="2:11" ht="15" customHeight="1">
      <c r="B207" s="300"/>
      <c r="C207" s="306"/>
      <c r="D207" s="280"/>
      <c r="E207" s="280"/>
      <c r="F207" s="299" t="s">
        <v>2729</v>
      </c>
      <c r="G207" s="280"/>
      <c r="H207" s="392" t="s">
        <v>2730</v>
      </c>
      <c r="I207" s="392"/>
      <c r="J207" s="392"/>
      <c r="K207" s="321"/>
    </row>
    <row r="208" spans="2:11" ht="15" customHeight="1">
      <c r="B208" s="300"/>
      <c r="C208" s="280"/>
      <c r="D208" s="280"/>
      <c r="E208" s="280"/>
      <c r="F208" s="299" t="s">
        <v>2727</v>
      </c>
      <c r="G208" s="280"/>
      <c r="H208" s="392" t="s">
        <v>2892</v>
      </c>
      <c r="I208" s="392"/>
      <c r="J208" s="392"/>
      <c r="K208" s="321"/>
    </row>
    <row r="209" spans="2:11" ht="15" customHeight="1">
      <c r="B209" s="338"/>
      <c r="C209" s="306"/>
      <c r="D209" s="306"/>
      <c r="E209" s="306"/>
      <c r="F209" s="299" t="s">
        <v>103</v>
      </c>
      <c r="G209" s="285"/>
      <c r="H209" s="393" t="s">
        <v>2731</v>
      </c>
      <c r="I209" s="393"/>
      <c r="J209" s="393"/>
      <c r="K209" s="339"/>
    </row>
    <row r="210" spans="2:11" ht="15" customHeight="1">
      <c r="B210" s="338"/>
      <c r="C210" s="306"/>
      <c r="D210" s="306"/>
      <c r="E210" s="306"/>
      <c r="F210" s="299" t="s">
        <v>2732</v>
      </c>
      <c r="G210" s="285"/>
      <c r="H210" s="393" t="s">
        <v>1855</v>
      </c>
      <c r="I210" s="393"/>
      <c r="J210" s="393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2855</v>
      </c>
      <c r="D212" s="306"/>
      <c r="E212" s="306"/>
      <c r="F212" s="299">
        <v>1</v>
      </c>
      <c r="G212" s="285"/>
      <c r="H212" s="393" t="s">
        <v>2893</v>
      </c>
      <c r="I212" s="393"/>
      <c r="J212" s="393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3" t="s">
        <v>2894</v>
      </c>
      <c r="I213" s="393"/>
      <c r="J213" s="393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3" t="s">
        <v>2895</v>
      </c>
      <c r="I214" s="393"/>
      <c r="J214" s="393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3" t="s">
        <v>2896</v>
      </c>
      <c r="I215" s="393"/>
      <c r="J215" s="393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112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ROUND(SUM(BE85:BE402), 2)</f>
        <v>0</v>
      </c>
      <c r="G30" s="42"/>
      <c r="H30" s="42"/>
      <c r="I30" s="131">
        <v>0.21</v>
      </c>
      <c r="J30" s="130">
        <f>ROUND(ROUND((SUM(BE85:BE402)),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ROUND(SUM(BF85:BF402), 2)</f>
        <v>0</v>
      </c>
      <c r="G31" s="42"/>
      <c r="H31" s="42"/>
      <c r="I31" s="131">
        <v>0.15</v>
      </c>
      <c r="J31" s="130">
        <f>ROUND(ROUND((SUM(BF85:BF402)),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ROUND(SUM(BG85:BG402),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ROUND(SUM(BH85:BH402),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ROUND(SUM(BI85:BI402),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121 - Silnice II/112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J254</f>
        <v>0</v>
      </c>
      <c r="K59" s="162"/>
    </row>
    <row r="60" spans="2:47" s="8" customFormat="1" ht="19.899999999999999" customHeight="1">
      <c r="B60" s="156"/>
      <c r="C60" s="157"/>
      <c r="D60" s="158" t="s">
        <v>122</v>
      </c>
      <c r="E60" s="159"/>
      <c r="F60" s="159"/>
      <c r="G60" s="159"/>
      <c r="H60" s="159"/>
      <c r="I60" s="160"/>
      <c r="J60" s="161">
        <f>J264</f>
        <v>0</v>
      </c>
      <c r="K60" s="162"/>
    </row>
    <row r="61" spans="2:47" s="8" customFormat="1" ht="19.899999999999999" customHeight="1">
      <c r="B61" s="156"/>
      <c r="C61" s="157"/>
      <c r="D61" s="158" t="s">
        <v>123</v>
      </c>
      <c r="E61" s="159"/>
      <c r="F61" s="159"/>
      <c r="G61" s="159"/>
      <c r="H61" s="159"/>
      <c r="I61" s="160"/>
      <c r="J61" s="161">
        <f>J271</f>
        <v>0</v>
      </c>
      <c r="K61" s="162"/>
    </row>
    <row r="62" spans="2:47" s="8" customFormat="1" ht="19.899999999999999" customHeight="1">
      <c r="B62" s="156"/>
      <c r="C62" s="157"/>
      <c r="D62" s="158" t="s">
        <v>124</v>
      </c>
      <c r="E62" s="159"/>
      <c r="F62" s="159"/>
      <c r="G62" s="159"/>
      <c r="H62" s="159"/>
      <c r="I62" s="160"/>
      <c r="J62" s="161">
        <f>J339</f>
        <v>0</v>
      </c>
      <c r="K62" s="162"/>
    </row>
    <row r="63" spans="2:47" s="8" customFormat="1" ht="19.899999999999999" customHeight="1">
      <c r="B63" s="156"/>
      <c r="C63" s="157"/>
      <c r="D63" s="158" t="s">
        <v>125</v>
      </c>
      <c r="E63" s="159"/>
      <c r="F63" s="159"/>
      <c r="G63" s="159"/>
      <c r="H63" s="159"/>
      <c r="I63" s="160"/>
      <c r="J63" s="161">
        <f>J343</f>
        <v>0</v>
      </c>
      <c r="K63" s="162"/>
    </row>
    <row r="64" spans="2:47" s="8" customFormat="1" ht="19.899999999999999" customHeight="1">
      <c r="B64" s="156"/>
      <c r="C64" s="157"/>
      <c r="D64" s="158" t="s">
        <v>126</v>
      </c>
      <c r="E64" s="159"/>
      <c r="F64" s="159"/>
      <c r="G64" s="159"/>
      <c r="H64" s="159"/>
      <c r="I64" s="160"/>
      <c r="J64" s="161">
        <f>J385</f>
        <v>0</v>
      </c>
      <c r="K64" s="162"/>
    </row>
    <row r="65" spans="2:12" s="8" customFormat="1" ht="19.899999999999999" customHeight="1">
      <c r="B65" s="156"/>
      <c r="C65" s="157"/>
      <c r="D65" s="158" t="s">
        <v>127</v>
      </c>
      <c r="E65" s="159"/>
      <c r="F65" s="159"/>
      <c r="G65" s="159"/>
      <c r="H65" s="159"/>
      <c r="I65" s="160"/>
      <c r="J65" s="161">
        <f>J398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128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6.5" customHeight="1">
      <c r="B75" s="41"/>
      <c r="C75" s="63"/>
      <c r="D75" s="63"/>
      <c r="E75" s="388" t="str">
        <f>E7</f>
        <v>II/112 Struhařov, rekonstrukce silnice – provozní staničení km 6,70 – 9,48</v>
      </c>
      <c r="F75" s="389"/>
      <c r="G75" s="389"/>
      <c r="H75" s="389"/>
      <c r="I75" s="163"/>
      <c r="J75" s="63"/>
      <c r="K75" s="63"/>
      <c r="L75" s="61"/>
    </row>
    <row r="76" spans="2:12" s="1" customFormat="1" ht="14.45" customHeight="1">
      <c r="B76" s="41"/>
      <c r="C76" s="65" t="s">
        <v>111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7.25" customHeight="1">
      <c r="B77" s="41"/>
      <c r="C77" s="63"/>
      <c r="D77" s="63"/>
      <c r="E77" s="363" t="str">
        <f>E9</f>
        <v>SO 121 - Silnice II/112</v>
      </c>
      <c r="F77" s="390"/>
      <c r="G77" s="390"/>
      <c r="H77" s="390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23</v>
      </c>
      <c r="D79" s="63"/>
      <c r="E79" s="63"/>
      <c r="F79" s="164" t="str">
        <f>F12</f>
        <v>Struhařov</v>
      </c>
      <c r="G79" s="63"/>
      <c r="H79" s="63"/>
      <c r="I79" s="165" t="s">
        <v>25</v>
      </c>
      <c r="J79" s="73" t="str">
        <f>IF(J12="","",J12)</f>
        <v>19. 3. 2018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27</v>
      </c>
      <c r="D81" s="63"/>
      <c r="E81" s="63"/>
      <c r="F81" s="164" t="str">
        <f>E15</f>
        <v>Krajská správa a údržba silnic Středočeského kraje</v>
      </c>
      <c r="G81" s="63"/>
      <c r="H81" s="63"/>
      <c r="I81" s="165" t="s">
        <v>33</v>
      </c>
      <c r="J81" s="164" t="str">
        <f>E21</f>
        <v>Atelier PROMIKA s.r.o.</v>
      </c>
      <c r="K81" s="63"/>
      <c r="L81" s="61"/>
    </row>
    <row r="82" spans="2:65" s="1" customFormat="1" ht="14.45" customHeight="1">
      <c r="B82" s="41"/>
      <c r="C82" s="65" t="s">
        <v>31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129</v>
      </c>
      <c r="D84" s="168" t="s">
        <v>57</v>
      </c>
      <c r="E84" s="168" t="s">
        <v>53</v>
      </c>
      <c r="F84" s="168" t="s">
        <v>130</v>
      </c>
      <c r="G84" s="168" t="s">
        <v>131</v>
      </c>
      <c r="H84" s="168" t="s">
        <v>132</v>
      </c>
      <c r="I84" s="169" t="s">
        <v>133</v>
      </c>
      <c r="J84" s="168" t="s">
        <v>116</v>
      </c>
      <c r="K84" s="170" t="s">
        <v>134</v>
      </c>
      <c r="L84" s="171"/>
      <c r="M84" s="81" t="s">
        <v>135</v>
      </c>
      <c r="N84" s="82" t="s">
        <v>42</v>
      </c>
      <c r="O84" s="82" t="s">
        <v>136</v>
      </c>
      <c r="P84" s="82" t="s">
        <v>137</v>
      </c>
      <c r="Q84" s="82" t="s">
        <v>138</v>
      </c>
      <c r="R84" s="82" t="s">
        <v>139</v>
      </c>
      <c r="S84" s="82" t="s">
        <v>140</v>
      </c>
      <c r="T84" s="83" t="s">
        <v>141</v>
      </c>
    </row>
    <row r="85" spans="2:65" s="1" customFormat="1" ht="29.25" customHeight="1">
      <c r="B85" s="41"/>
      <c r="C85" s="87" t="s">
        <v>117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27202.71918914</v>
      </c>
      <c r="S85" s="85"/>
      <c r="T85" s="174">
        <f>T86</f>
        <v>7221.0889999999999</v>
      </c>
      <c r="AT85" s="24" t="s">
        <v>71</v>
      </c>
      <c r="AU85" s="24" t="s">
        <v>118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71</v>
      </c>
      <c r="E86" s="179" t="s">
        <v>142</v>
      </c>
      <c r="F86" s="179" t="s">
        <v>143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P87+P254+P264+P271+P339+P343+P385+P398</f>
        <v>0</v>
      </c>
      <c r="Q86" s="184"/>
      <c r="R86" s="185">
        <f>R87+R254+R264+R271+R339+R343+R385+R398</f>
        <v>27202.71918914</v>
      </c>
      <c r="S86" s="184"/>
      <c r="T86" s="186">
        <f>T87+T254+T264+T271+T339+T343+T385+T398</f>
        <v>7221.0889999999999</v>
      </c>
      <c r="AR86" s="187" t="s">
        <v>80</v>
      </c>
      <c r="AT86" s="188" t="s">
        <v>71</v>
      </c>
      <c r="AU86" s="188" t="s">
        <v>72</v>
      </c>
      <c r="AY86" s="187" t="s">
        <v>144</v>
      </c>
      <c r="BK86" s="189">
        <f>BK87+BK254+BK264+BK271+BK339+BK343+BK385+BK398</f>
        <v>0</v>
      </c>
    </row>
    <row r="87" spans="2:65" s="10" customFormat="1" ht="19.899999999999999" customHeight="1">
      <c r="B87" s="176"/>
      <c r="C87" s="177"/>
      <c r="D87" s="178" t="s">
        <v>71</v>
      </c>
      <c r="E87" s="190" t="s">
        <v>80</v>
      </c>
      <c r="F87" s="190" t="s">
        <v>145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SUM(P88:P253)</f>
        <v>0</v>
      </c>
      <c r="Q87" s="184"/>
      <c r="R87" s="185">
        <f>SUM(R88:R253)</f>
        <v>8206.7384670400006</v>
      </c>
      <c r="S87" s="184"/>
      <c r="T87" s="186">
        <f>SUM(T88:T253)</f>
        <v>6205.0249999999996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SUM(BK88:BK253)</f>
        <v>0</v>
      </c>
    </row>
    <row r="88" spans="2:65" s="1" customFormat="1" ht="25.5" customHeight="1">
      <c r="B88" s="41"/>
      <c r="C88" s="192" t="s">
        <v>80</v>
      </c>
      <c r="D88" s="192" t="s">
        <v>146</v>
      </c>
      <c r="E88" s="193" t="s">
        <v>147</v>
      </c>
      <c r="F88" s="194" t="s">
        <v>148</v>
      </c>
      <c r="G88" s="195" t="s">
        <v>149</v>
      </c>
      <c r="H88" s="196">
        <v>500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152</v>
      </c>
    </row>
    <row r="89" spans="2:65" s="1" customFormat="1" ht="27">
      <c r="B89" s="41"/>
      <c r="C89" s="63"/>
      <c r="D89" s="204" t="s">
        <v>153</v>
      </c>
      <c r="E89" s="63"/>
      <c r="F89" s="205" t="s">
        <v>154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 ht="13.5">
      <c r="B90" s="207"/>
      <c r="C90" s="208"/>
      <c r="D90" s="204" t="s">
        <v>155</v>
      </c>
      <c r="E90" s="209" t="s">
        <v>21</v>
      </c>
      <c r="F90" s="210" t="s">
        <v>156</v>
      </c>
      <c r="G90" s="208"/>
      <c r="H90" s="211">
        <v>500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16.5" customHeight="1">
      <c r="B91" s="41"/>
      <c r="C91" s="192" t="s">
        <v>82</v>
      </c>
      <c r="D91" s="192" t="s">
        <v>146</v>
      </c>
      <c r="E91" s="193" t="s">
        <v>157</v>
      </c>
      <c r="F91" s="194" t="s">
        <v>158</v>
      </c>
      <c r="G91" s="195" t="s">
        <v>149</v>
      </c>
      <c r="H91" s="196">
        <v>500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1.8000000000000001E-4</v>
      </c>
      <c r="R91" s="201">
        <f>Q91*H91</f>
        <v>9.0000000000000011E-2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159</v>
      </c>
    </row>
    <row r="92" spans="2:65" s="1" customFormat="1" ht="27">
      <c r="B92" s="41"/>
      <c r="C92" s="63"/>
      <c r="D92" s="204" t="s">
        <v>153</v>
      </c>
      <c r="E92" s="63"/>
      <c r="F92" s="205" t="s">
        <v>160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156</v>
      </c>
      <c r="G93" s="208"/>
      <c r="H93" s="211">
        <v>500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161</v>
      </c>
      <c r="D94" s="192" t="s">
        <v>146</v>
      </c>
      <c r="E94" s="193" t="s">
        <v>162</v>
      </c>
      <c r="F94" s="194" t="s">
        <v>163</v>
      </c>
      <c r="G94" s="195" t="s">
        <v>149</v>
      </c>
      <c r="H94" s="196">
        <v>20860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0.28999999999999998</v>
      </c>
      <c r="T94" s="202">
        <f>S94*H94</f>
        <v>6049.4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164</v>
      </c>
    </row>
    <row r="95" spans="2:65" s="1" customFormat="1" ht="40.5">
      <c r="B95" s="41"/>
      <c r="C95" s="63"/>
      <c r="D95" s="204" t="s">
        <v>153</v>
      </c>
      <c r="E95" s="63"/>
      <c r="F95" s="205" t="s">
        <v>165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 ht="27">
      <c r="B96" s="207"/>
      <c r="C96" s="208"/>
      <c r="D96" s="204" t="s">
        <v>155</v>
      </c>
      <c r="E96" s="209" t="s">
        <v>21</v>
      </c>
      <c r="F96" s="210" t="s">
        <v>166</v>
      </c>
      <c r="G96" s="208"/>
      <c r="H96" s="211">
        <v>20860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" customFormat="1" ht="25.5" customHeight="1">
      <c r="B97" s="41"/>
      <c r="C97" s="192" t="s">
        <v>151</v>
      </c>
      <c r="D97" s="192" t="s">
        <v>146</v>
      </c>
      <c r="E97" s="193" t="s">
        <v>167</v>
      </c>
      <c r="F97" s="194" t="s">
        <v>168</v>
      </c>
      <c r="G97" s="195" t="s">
        <v>149</v>
      </c>
      <c r="H97" s="196">
        <v>350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1.2999999999999999E-4</v>
      </c>
      <c r="R97" s="201">
        <f>Q97*H97</f>
        <v>4.5499999999999999E-2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169</v>
      </c>
    </row>
    <row r="98" spans="2:65" s="1" customFormat="1" ht="27">
      <c r="B98" s="41"/>
      <c r="C98" s="63"/>
      <c r="D98" s="204" t="s">
        <v>153</v>
      </c>
      <c r="E98" s="63"/>
      <c r="F98" s="205" t="s">
        <v>170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" customFormat="1" ht="27">
      <c r="B99" s="41"/>
      <c r="C99" s="63"/>
      <c r="D99" s="204" t="s">
        <v>171</v>
      </c>
      <c r="E99" s="63"/>
      <c r="F99" s="218" t="s">
        <v>172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171</v>
      </c>
      <c r="AU99" s="24" t="s">
        <v>82</v>
      </c>
    </row>
    <row r="100" spans="2:65" s="11" customFormat="1" ht="27">
      <c r="B100" s="207"/>
      <c r="C100" s="208"/>
      <c r="D100" s="204" t="s">
        <v>155</v>
      </c>
      <c r="E100" s="209" t="s">
        <v>21</v>
      </c>
      <c r="F100" s="210" t="s">
        <v>173</v>
      </c>
      <c r="G100" s="208"/>
      <c r="H100" s="211">
        <v>350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25.5" customHeight="1">
      <c r="B101" s="41"/>
      <c r="C101" s="192" t="s">
        <v>174</v>
      </c>
      <c r="D101" s="192" t="s">
        <v>146</v>
      </c>
      <c r="E101" s="193" t="s">
        <v>175</v>
      </c>
      <c r="F101" s="194" t="s">
        <v>176</v>
      </c>
      <c r="G101" s="195" t="s">
        <v>149</v>
      </c>
      <c r="H101" s="196">
        <v>19500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3.3E-4</v>
      </c>
      <c r="R101" s="201">
        <f>Q101*H101</f>
        <v>6.4349999999999996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177</v>
      </c>
    </row>
    <row r="102" spans="2:65" s="1" customFormat="1" ht="27">
      <c r="B102" s="41"/>
      <c r="C102" s="63"/>
      <c r="D102" s="204" t="s">
        <v>153</v>
      </c>
      <c r="E102" s="63"/>
      <c r="F102" s="205" t="s">
        <v>178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" customFormat="1" ht="27">
      <c r="B103" s="41"/>
      <c r="C103" s="63"/>
      <c r="D103" s="204" t="s">
        <v>171</v>
      </c>
      <c r="E103" s="63"/>
      <c r="F103" s="218" t="s">
        <v>172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171</v>
      </c>
      <c r="AU103" s="24" t="s">
        <v>82</v>
      </c>
    </row>
    <row r="104" spans="2:65" s="11" customFormat="1" ht="27">
      <c r="B104" s="207"/>
      <c r="C104" s="208"/>
      <c r="D104" s="204" t="s">
        <v>155</v>
      </c>
      <c r="E104" s="209" t="s">
        <v>21</v>
      </c>
      <c r="F104" s="210" t="s">
        <v>179</v>
      </c>
      <c r="G104" s="208"/>
      <c r="H104" s="211">
        <v>19500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72</v>
      </c>
      <c r="AY104" s="217" t="s">
        <v>144</v>
      </c>
    </row>
    <row r="105" spans="2:65" s="1" customFormat="1" ht="25.5" customHeight="1">
      <c r="B105" s="41"/>
      <c r="C105" s="192" t="s">
        <v>180</v>
      </c>
      <c r="D105" s="192" t="s">
        <v>146</v>
      </c>
      <c r="E105" s="193" t="s">
        <v>181</v>
      </c>
      <c r="F105" s="194" t="s">
        <v>182</v>
      </c>
      <c r="G105" s="195" t="s">
        <v>183</v>
      </c>
      <c r="H105" s="196">
        <v>62.25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2.5</v>
      </c>
      <c r="T105" s="202">
        <f>S105*H105</f>
        <v>155.625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184</v>
      </c>
    </row>
    <row r="106" spans="2:65" s="1" customFormat="1" ht="27">
      <c r="B106" s="41"/>
      <c r="C106" s="63"/>
      <c r="D106" s="204" t="s">
        <v>153</v>
      </c>
      <c r="E106" s="63"/>
      <c r="F106" s="205" t="s">
        <v>185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 ht="27">
      <c r="B107" s="207"/>
      <c r="C107" s="208"/>
      <c r="D107" s="204" t="s">
        <v>155</v>
      </c>
      <c r="E107" s="209" t="s">
        <v>21</v>
      </c>
      <c r="F107" s="210" t="s">
        <v>186</v>
      </c>
      <c r="G107" s="208"/>
      <c r="H107" s="211">
        <v>62.25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72</v>
      </c>
      <c r="AY107" s="217" t="s">
        <v>144</v>
      </c>
    </row>
    <row r="108" spans="2:65" s="1" customFormat="1" ht="16.5" customHeight="1">
      <c r="B108" s="41"/>
      <c r="C108" s="192" t="s">
        <v>187</v>
      </c>
      <c r="D108" s="192" t="s">
        <v>146</v>
      </c>
      <c r="E108" s="193" t="s">
        <v>188</v>
      </c>
      <c r="F108" s="194" t="s">
        <v>189</v>
      </c>
      <c r="G108" s="195" t="s">
        <v>183</v>
      </c>
      <c r="H108" s="196">
        <v>2227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190</v>
      </c>
    </row>
    <row r="109" spans="2:65" s="1" customFormat="1" ht="27">
      <c r="B109" s="41"/>
      <c r="C109" s="63"/>
      <c r="D109" s="204" t="s">
        <v>153</v>
      </c>
      <c r="E109" s="63"/>
      <c r="F109" s="205" t="s">
        <v>191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192</v>
      </c>
      <c r="G110" s="208"/>
      <c r="H110" s="211">
        <v>2227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72</v>
      </c>
      <c r="AY110" s="217" t="s">
        <v>144</v>
      </c>
    </row>
    <row r="111" spans="2:65" s="1" customFormat="1" ht="25.5" customHeight="1">
      <c r="B111" s="41"/>
      <c r="C111" s="192" t="s">
        <v>193</v>
      </c>
      <c r="D111" s="192" t="s">
        <v>146</v>
      </c>
      <c r="E111" s="193" t="s">
        <v>194</v>
      </c>
      <c r="F111" s="194" t="s">
        <v>195</v>
      </c>
      <c r="G111" s="195" t="s">
        <v>183</v>
      </c>
      <c r="H111" s="196">
        <v>100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196</v>
      </c>
    </row>
    <row r="112" spans="2:65" s="1" customFormat="1" ht="27">
      <c r="B112" s="41"/>
      <c r="C112" s="63"/>
      <c r="D112" s="204" t="s">
        <v>153</v>
      </c>
      <c r="E112" s="63"/>
      <c r="F112" s="205" t="s">
        <v>197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 ht="13.5">
      <c r="B113" s="207"/>
      <c r="C113" s="208"/>
      <c r="D113" s="204" t="s">
        <v>155</v>
      </c>
      <c r="E113" s="209" t="s">
        <v>21</v>
      </c>
      <c r="F113" s="210" t="s">
        <v>198</v>
      </c>
      <c r="G113" s="208"/>
      <c r="H113" s="211">
        <v>100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25.5" customHeight="1">
      <c r="B114" s="41"/>
      <c r="C114" s="192" t="s">
        <v>199</v>
      </c>
      <c r="D114" s="192" t="s">
        <v>146</v>
      </c>
      <c r="E114" s="193" t="s">
        <v>200</v>
      </c>
      <c r="F114" s="194" t="s">
        <v>201</v>
      </c>
      <c r="G114" s="195" t="s">
        <v>183</v>
      </c>
      <c r="H114" s="196">
        <v>1649.85</v>
      </c>
      <c r="I114" s="197"/>
      <c r="J114" s="198">
        <f>ROUND(I114*H114,2)</f>
        <v>0</v>
      </c>
      <c r="K114" s="194" t="s">
        <v>150</v>
      </c>
      <c r="L114" s="61"/>
      <c r="M114" s="199" t="s">
        <v>21</v>
      </c>
      <c r="N114" s="200" t="s">
        <v>43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151</v>
      </c>
      <c r="AT114" s="24" t="s">
        <v>146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202</v>
      </c>
    </row>
    <row r="115" spans="2:65" s="1" customFormat="1" ht="27">
      <c r="B115" s="41"/>
      <c r="C115" s="63"/>
      <c r="D115" s="204" t="s">
        <v>153</v>
      </c>
      <c r="E115" s="63"/>
      <c r="F115" s="205" t="s">
        <v>203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7">
      <c r="B116" s="207"/>
      <c r="C116" s="208"/>
      <c r="D116" s="204" t="s">
        <v>155</v>
      </c>
      <c r="E116" s="209" t="s">
        <v>21</v>
      </c>
      <c r="F116" s="210" t="s">
        <v>204</v>
      </c>
      <c r="G116" s="208"/>
      <c r="H116" s="211">
        <v>594.54999999999995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2" customFormat="1" ht="13.5">
      <c r="B117" s="219"/>
      <c r="C117" s="220"/>
      <c r="D117" s="204" t="s">
        <v>155</v>
      </c>
      <c r="E117" s="221" t="s">
        <v>21</v>
      </c>
      <c r="F117" s="222" t="s">
        <v>205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7">
      <c r="B118" s="207"/>
      <c r="C118" s="208"/>
      <c r="D118" s="204" t="s">
        <v>155</v>
      </c>
      <c r="E118" s="209" t="s">
        <v>21</v>
      </c>
      <c r="F118" s="210" t="s">
        <v>206</v>
      </c>
      <c r="G118" s="208"/>
      <c r="H118" s="211">
        <v>825.3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1" customFormat="1" ht="27">
      <c r="B119" s="207"/>
      <c r="C119" s="208"/>
      <c r="D119" s="204" t="s">
        <v>155</v>
      </c>
      <c r="E119" s="209" t="s">
        <v>21</v>
      </c>
      <c r="F119" s="210" t="s">
        <v>207</v>
      </c>
      <c r="G119" s="208"/>
      <c r="H119" s="211">
        <v>230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208</v>
      </c>
      <c r="D120" s="192" t="s">
        <v>146</v>
      </c>
      <c r="E120" s="193" t="s">
        <v>209</v>
      </c>
      <c r="F120" s="194" t="s">
        <v>210</v>
      </c>
      <c r="G120" s="195" t="s">
        <v>183</v>
      </c>
      <c r="H120" s="196">
        <v>824.92499999999995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211</v>
      </c>
    </row>
    <row r="121" spans="2:65" s="1" customFormat="1" ht="40.5">
      <c r="B121" s="41"/>
      <c r="C121" s="63"/>
      <c r="D121" s="204" t="s">
        <v>153</v>
      </c>
      <c r="E121" s="63"/>
      <c r="F121" s="205" t="s">
        <v>212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2" customFormat="1" ht="13.5">
      <c r="B122" s="219"/>
      <c r="C122" s="220"/>
      <c r="D122" s="204" t="s">
        <v>155</v>
      </c>
      <c r="E122" s="221" t="s">
        <v>21</v>
      </c>
      <c r="F122" s="222" t="s">
        <v>213</v>
      </c>
      <c r="G122" s="220"/>
      <c r="H122" s="221" t="s">
        <v>21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155</v>
      </c>
      <c r="AU122" s="228" t="s">
        <v>82</v>
      </c>
      <c r="AV122" s="12" t="s">
        <v>80</v>
      </c>
      <c r="AW122" s="12" t="s">
        <v>35</v>
      </c>
      <c r="AX122" s="12" t="s">
        <v>72</v>
      </c>
      <c r="AY122" s="228" t="s">
        <v>144</v>
      </c>
    </row>
    <row r="123" spans="2:65" s="11" customFormat="1" ht="27">
      <c r="B123" s="207"/>
      <c r="C123" s="208"/>
      <c r="D123" s="204" t="s">
        <v>155</v>
      </c>
      <c r="E123" s="209" t="s">
        <v>21</v>
      </c>
      <c r="F123" s="210" t="s">
        <v>214</v>
      </c>
      <c r="G123" s="208"/>
      <c r="H123" s="211">
        <v>594.54999999999995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 ht="27">
      <c r="B124" s="207"/>
      <c r="C124" s="208"/>
      <c r="D124" s="204" t="s">
        <v>155</v>
      </c>
      <c r="E124" s="209" t="s">
        <v>21</v>
      </c>
      <c r="F124" s="210" t="s">
        <v>215</v>
      </c>
      <c r="G124" s="208"/>
      <c r="H124" s="211">
        <v>825.3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 ht="27">
      <c r="B125" s="207"/>
      <c r="C125" s="208"/>
      <c r="D125" s="204" t="s">
        <v>155</v>
      </c>
      <c r="E125" s="209" t="s">
        <v>21</v>
      </c>
      <c r="F125" s="210" t="s">
        <v>216</v>
      </c>
      <c r="G125" s="208"/>
      <c r="H125" s="211">
        <v>230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1" customFormat="1" ht="13.5">
      <c r="B126" s="207"/>
      <c r="C126" s="208"/>
      <c r="D126" s="204" t="s">
        <v>155</v>
      </c>
      <c r="E126" s="208"/>
      <c r="F126" s="210" t="s">
        <v>217</v>
      </c>
      <c r="G126" s="208"/>
      <c r="H126" s="211">
        <v>824.92499999999995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6</v>
      </c>
      <c r="AX126" s="11" t="s">
        <v>80</v>
      </c>
      <c r="AY126" s="217" t="s">
        <v>144</v>
      </c>
    </row>
    <row r="127" spans="2:65" s="1" customFormat="1" ht="25.5" customHeight="1">
      <c r="B127" s="41"/>
      <c r="C127" s="192" t="s">
        <v>218</v>
      </c>
      <c r="D127" s="192" t="s">
        <v>146</v>
      </c>
      <c r="E127" s="193" t="s">
        <v>219</v>
      </c>
      <c r="F127" s="194" t="s">
        <v>220</v>
      </c>
      <c r="G127" s="195" t="s">
        <v>183</v>
      </c>
      <c r="H127" s="196">
        <v>1055.3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221</v>
      </c>
    </row>
    <row r="128" spans="2:65" s="1" customFormat="1" ht="27">
      <c r="B128" s="41"/>
      <c r="C128" s="63"/>
      <c r="D128" s="204" t="s">
        <v>153</v>
      </c>
      <c r="E128" s="63"/>
      <c r="F128" s="205" t="s">
        <v>222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2" customFormat="1" ht="13.5">
      <c r="B129" s="219"/>
      <c r="C129" s="220"/>
      <c r="D129" s="204" t="s">
        <v>155</v>
      </c>
      <c r="E129" s="221" t="s">
        <v>21</v>
      </c>
      <c r="F129" s="222" t="s">
        <v>223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 ht="27">
      <c r="B130" s="207"/>
      <c r="C130" s="208"/>
      <c r="D130" s="204" t="s">
        <v>155</v>
      </c>
      <c r="E130" s="209" t="s">
        <v>21</v>
      </c>
      <c r="F130" s="210" t="s">
        <v>206</v>
      </c>
      <c r="G130" s="208"/>
      <c r="H130" s="211">
        <v>825.3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72</v>
      </c>
      <c r="AY130" s="217" t="s">
        <v>144</v>
      </c>
    </row>
    <row r="131" spans="2:65" s="11" customFormat="1" ht="27">
      <c r="B131" s="207"/>
      <c r="C131" s="208"/>
      <c r="D131" s="204" t="s">
        <v>155</v>
      </c>
      <c r="E131" s="209" t="s">
        <v>21</v>
      </c>
      <c r="F131" s="210" t="s">
        <v>207</v>
      </c>
      <c r="G131" s="208"/>
      <c r="H131" s="211">
        <v>230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" customFormat="1" ht="25.5" customHeight="1">
      <c r="B132" s="41"/>
      <c r="C132" s="192" t="s">
        <v>224</v>
      </c>
      <c r="D132" s="192" t="s">
        <v>146</v>
      </c>
      <c r="E132" s="193" t="s">
        <v>225</v>
      </c>
      <c r="F132" s="194" t="s">
        <v>226</v>
      </c>
      <c r="G132" s="195" t="s">
        <v>183</v>
      </c>
      <c r="H132" s="196">
        <v>527.65</v>
      </c>
      <c r="I132" s="197"/>
      <c r="J132" s="198">
        <f>ROUND(I132*H132,2)</f>
        <v>0</v>
      </c>
      <c r="K132" s="194" t="s">
        <v>150</v>
      </c>
      <c r="L132" s="61"/>
      <c r="M132" s="199" t="s">
        <v>21</v>
      </c>
      <c r="N132" s="200" t="s">
        <v>43</v>
      </c>
      <c r="O132" s="4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4" t="s">
        <v>151</v>
      </c>
      <c r="AT132" s="24" t="s">
        <v>146</v>
      </c>
      <c r="AU132" s="24" t="s">
        <v>82</v>
      </c>
      <c r="AY132" s="24" t="s">
        <v>144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4" t="s">
        <v>80</v>
      </c>
      <c r="BK132" s="203">
        <f>ROUND(I132*H132,2)</f>
        <v>0</v>
      </c>
      <c r="BL132" s="24" t="s">
        <v>151</v>
      </c>
      <c r="BM132" s="24" t="s">
        <v>227</v>
      </c>
    </row>
    <row r="133" spans="2:65" s="1" customFormat="1" ht="40.5">
      <c r="B133" s="41"/>
      <c r="C133" s="63"/>
      <c r="D133" s="204" t="s">
        <v>153</v>
      </c>
      <c r="E133" s="63"/>
      <c r="F133" s="205" t="s">
        <v>228</v>
      </c>
      <c r="G133" s="63"/>
      <c r="H133" s="63"/>
      <c r="I133" s="163"/>
      <c r="J133" s="63"/>
      <c r="K133" s="63"/>
      <c r="L133" s="61"/>
      <c r="M133" s="206"/>
      <c r="N133" s="42"/>
      <c r="O133" s="42"/>
      <c r="P133" s="42"/>
      <c r="Q133" s="42"/>
      <c r="R133" s="42"/>
      <c r="S133" s="42"/>
      <c r="T133" s="78"/>
      <c r="AT133" s="24" t="s">
        <v>153</v>
      </c>
      <c r="AU133" s="24" t="s">
        <v>82</v>
      </c>
    </row>
    <row r="134" spans="2:65" s="12" customFormat="1" ht="13.5">
      <c r="B134" s="219"/>
      <c r="C134" s="220"/>
      <c r="D134" s="204" t="s">
        <v>155</v>
      </c>
      <c r="E134" s="221" t="s">
        <v>21</v>
      </c>
      <c r="F134" s="222" t="s">
        <v>213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 ht="27">
      <c r="B135" s="207"/>
      <c r="C135" s="208"/>
      <c r="D135" s="204" t="s">
        <v>155</v>
      </c>
      <c r="E135" s="209" t="s">
        <v>21</v>
      </c>
      <c r="F135" s="210" t="s">
        <v>215</v>
      </c>
      <c r="G135" s="208"/>
      <c r="H135" s="211">
        <v>825.3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1" customFormat="1" ht="27">
      <c r="B136" s="207"/>
      <c r="C136" s="208"/>
      <c r="D136" s="204" t="s">
        <v>155</v>
      </c>
      <c r="E136" s="209" t="s">
        <v>21</v>
      </c>
      <c r="F136" s="210" t="s">
        <v>216</v>
      </c>
      <c r="G136" s="208"/>
      <c r="H136" s="211">
        <v>230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72</v>
      </c>
      <c r="AY136" s="217" t="s">
        <v>144</v>
      </c>
    </row>
    <row r="137" spans="2:65" s="11" customFormat="1" ht="13.5">
      <c r="B137" s="207"/>
      <c r="C137" s="208"/>
      <c r="D137" s="204" t="s">
        <v>155</v>
      </c>
      <c r="E137" s="208"/>
      <c r="F137" s="210" t="s">
        <v>229</v>
      </c>
      <c r="G137" s="208"/>
      <c r="H137" s="211">
        <v>527.65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6</v>
      </c>
      <c r="AX137" s="11" t="s">
        <v>80</v>
      </c>
      <c r="AY137" s="217" t="s">
        <v>144</v>
      </c>
    </row>
    <row r="138" spans="2:65" s="1" customFormat="1" ht="16.5" customHeight="1">
      <c r="B138" s="41"/>
      <c r="C138" s="192" t="s">
        <v>230</v>
      </c>
      <c r="D138" s="192" t="s">
        <v>146</v>
      </c>
      <c r="E138" s="193" t="s">
        <v>231</v>
      </c>
      <c r="F138" s="194" t="s">
        <v>232</v>
      </c>
      <c r="G138" s="195" t="s">
        <v>183</v>
      </c>
      <c r="H138" s="196">
        <v>89.2</v>
      </c>
      <c r="I138" s="197"/>
      <c r="J138" s="198">
        <f>ROUND(I138*H138,2)</f>
        <v>0</v>
      </c>
      <c r="K138" s="194" t="s">
        <v>150</v>
      </c>
      <c r="L138" s="61"/>
      <c r="M138" s="199" t="s">
        <v>21</v>
      </c>
      <c r="N138" s="200" t="s">
        <v>43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151</v>
      </c>
      <c r="AT138" s="24" t="s">
        <v>146</v>
      </c>
      <c r="AU138" s="24" t="s">
        <v>82</v>
      </c>
      <c r="AY138" s="24" t="s">
        <v>144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80</v>
      </c>
      <c r="BK138" s="203">
        <f>ROUND(I138*H138,2)</f>
        <v>0</v>
      </c>
      <c r="BL138" s="24" t="s">
        <v>151</v>
      </c>
      <c r="BM138" s="24" t="s">
        <v>233</v>
      </c>
    </row>
    <row r="139" spans="2:65" s="1" customFormat="1" ht="27">
      <c r="B139" s="41"/>
      <c r="C139" s="63"/>
      <c r="D139" s="204" t="s">
        <v>153</v>
      </c>
      <c r="E139" s="63"/>
      <c r="F139" s="205" t="s">
        <v>234</v>
      </c>
      <c r="G139" s="63"/>
      <c r="H139" s="63"/>
      <c r="I139" s="163"/>
      <c r="J139" s="63"/>
      <c r="K139" s="63"/>
      <c r="L139" s="61"/>
      <c r="M139" s="206"/>
      <c r="N139" s="42"/>
      <c r="O139" s="42"/>
      <c r="P139" s="42"/>
      <c r="Q139" s="42"/>
      <c r="R139" s="42"/>
      <c r="S139" s="42"/>
      <c r="T139" s="78"/>
      <c r="AT139" s="24" t="s">
        <v>153</v>
      </c>
      <c r="AU139" s="24" t="s">
        <v>82</v>
      </c>
    </row>
    <row r="140" spans="2:65" s="11" customFormat="1" ht="27">
      <c r="B140" s="207"/>
      <c r="C140" s="208"/>
      <c r="D140" s="204" t="s">
        <v>155</v>
      </c>
      <c r="E140" s="209" t="s">
        <v>21</v>
      </c>
      <c r="F140" s="210" t="s">
        <v>235</v>
      </c>
      <c r="G140" s="208"/>
      <c r="H140" s="211">
        <v>59.2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 ht="27">
      <c r="B141" s="207"/>
      <c r="C141" s="208"/>
      <c r="D141" s="204" t="s">
        <v>155</v>
      </c>
      <c r="E141" s="209" t="s">
        <v>21</v>
      </c>
      <c r="F141" s="210" t="s">
        <v>236</v>
      </c>
      <c r="G141" s="208"/>
      <c r="H141" s="211">
        <v>30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16.5" customHeight="1">
      <c r="B142" s="41"/>
      <c r="C142" s="192" t="s">
        <v>237</v>
      </c>
      <c r="D142" s="192" t="s">
        <v>146</v>
      </c>
      <c r="E142" s="193" t="s">
        <v>238</v>
      </c>
      <c r="F142" s="194" t="s">
        <v>239</v>
      </c>
      <c r="G142" s="195" t="s">
        <v>183</v>
      </c>
      <c r="H142" s="196">
        <v>677.52</v>
      </c>
      <c r="I142" s="197"/>
      <c r="J142" s="198">
        <f>ROUND(I142*H142,2)</f>
        <v>0</v>
      </c>
      <c r="K142" s="194" t="s">
        <v>150</v>
      </c>
      <c r="L142" s="61"/>
      <c r="M142" s="199" t="s">
        <v>21</v>
      </c>
      <c r="N142" s="200" t="s">
        <v>43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151</v>
      </c>
      <c r="AT142" s="24" t="s">
        <v>146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240</v>
      </c>
    </row>
    <row r="143" spans="2:65" s="1" customFormat="1" ht="27">
      <c r="B143" s="41"/>
      <c r="C143" s="63"/>
      <c r="D143" s="204" t="s">
        <v>153</v>
      </c>
      <c r="E143" s="63"/>
      <c r="F143" s="205" t="s">
        <v>241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2" customFormat="1" ht="13.5">
      <c r="B144" s="219"/>
      <c r="C144" s="220"/>
      <c r="D144" s="204" t="s">
        <v>155</v>
      </c>
      <c r="E144" s="221" t="s">
        <v>21</v>
      </c>
      <c r="F144" s="222" t="s">
        <v>205</v>
      </c>
      <c r="G144" s="220"/>
      <c r="H144" s="221" t="s">
        <v>21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155</v>
      </c>
      <c r="AU144" s="228" t="s">
        <v>82</v>
      </c>
      <c r="AV144" s="12" t="s">
        <v>80</v>
      </c>
      <c r="AW144" s="12" t="s">
        <v>35</v>
      </c>
      <c r="AX144" s="12" t="s">
        <v>72</v>
      </c>
      <c r="AY144" s="228" t="s">
        <v>144</v>
      </c>
    </row>
    <row r="145" spans="2:65" s="11" customFormat="1" ht="27">
      <c r="B145" s="207"/>
      <c r="C145" s="208"/>
      <c r="D145" s="204" t="s">
        <v>155</v>
      </c>
      <c r="E145" s="209" t="s">
        <v>21</v>
      </c>
      <c r="F145" s="210" t="s">
        <v>242</v>
      </c>
      <c r="G145" s="208"/>
      <c r="H145" s="211">
        <v>126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72</v>
      </c>
      <c r="AY145" s="217" t="s">
        <v>144</v>
      </c>
    </row>
    <row r="146" spans="2:65" s="11" customFormat="1" ht="27">
      <c r="B146" s="207"/>
      <c r="C146" s="208"/>
      <c r="D146" s="204" t="s">
        <v>155</v>
      </c>
      <c r="E146" s="209" t="s">
        <v>21</v>
      </c>
      <c r="F146" s="210" t="s">
        <v>243</v>
      </c>
      <c r="G146" s="208"/>
      <c r="H146" s="211">
        <v>551.52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72</v>
      </c>
      <c r="AY146" s="217" t="s">
        <v>144</v>
      </c>
    </row>
    <row r="147" spans="2:65" s="1" customFormat="1" ht="16.5" customHeight="1">
      <c r="B147" s="41"/>
      <c r="C147" s="192" t="s">
        <v>10</v>
      </c>
      <c r="D147" s="192" t="s">
        <v>146</v>
      </c>
      <c r="E147" s="193" t="s">
        <v>244</v>
      </c>
      <c r="F147" s="194" t="s">
        <v>245</v>
      </c>
      <c r="G147" s="195" t="s">
        <v>183</v>
      </c>
      <c r="H147" s="196">
        <v>383.36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246</v>
      </c>
    </row>
    <row r="148" spans="2:65" s="1" customFormat="1" ht="27">
      <c r="B148" s="41"/>
      <c r="C148" s="63"/>
      <c r="D148" s="204" t="s">
        <v>153</v>
      </c>
      <c r="E148" s="63"/>
      <c r="F148" s="205" t="s">
        <v>247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 ht="13.5">
      <c r="B149" s="219"/>
      <c r="C149" s="220"/>
      <c r="D149" s="204" t="s">
        <v>155</v>
      </c>
      <c r="E149" s="221" t="s">
        <v>21</v>
      </c>
      <c r="F149" s="222" t="s">
        <v>213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 ht="27">
      <c r="B150" s="207"/>
      <c r="C150" s="208"/>
      <c r="D150" s="204" t="s">
        <v>155</v>
      </c>
      <c r="E150" s="209" t="s">
        <v>21</v>
      </c>
      <c r="F150" s="210" t="s">
        <v>248</v>
      </c>
      <c r="G150" s="208"/>
      <c r="H150" s="211">
        <v>59.2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 ht="13.5">
      <c r="B151" s="207"/>
      <c r="C151" s="208"/>
      <c r="D151" s="204" t="s">
        <v>155</v>
      </c>
      <c r="E151" s="209" t="s">
        <v>21</v>
      </c>
      <c r="F151" s="210" t="s">
        <v>249</v>
      </c>
      <c r="G151" s="208"/>
      <c r="H151" s="211">
        <v>30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250</v>
      </c>
      <c r="G152" s="208"/>
      <c r="H152" s="211">
        <v>126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251</v>
      </c>
      <c r="G153" s="208"/>
      <c r="H153" s="211">
        <v>551.52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8"/>
      <c r="F154" s="210" t="s">
        <v>252</v>
      </c>
      <c r="G154" s="208"/>
      <c r="H154" s="211">
        <v>383.36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6</v>
      </c>
      <c r="AX154" s="11" t="s">
        <v>80</v>
      </c>
      <c r="AY154" s="217" t="s">
        <v>144</v>
      </c>
    </row>
    <row r="155" spans="2:65" s="1" customFormat="1" ht="16.5" customHeight="1">
      <c r="B155" s="41"/>
      <c r="C155" s="192" t="s">
        <v>253</v>
      </c>
      <c r="D155" s="192" t="s">
        <v>146</v>
      </c>
      <c r="E155" s="193" t="s">
        <v>254</v>
      </c>
      <c r="F155" s="194" t="s">
        <v>255</v>
      </c>
      <c r="G155" s="195" t="s">
        <v>183</v>
      </c>
      <c r="H155" s="196">
        <v>677.52</v>
      </c>
      <c r="I155" s="197"/>
      <c r="J155" s="198">
        <f>ROUND(I155*H155,2)</f>
        <v>0</v>
      </c>
      <c r="K155" s="194" t="s">
        <v>150</v>
      </c>
      <c r="L155" s="61"/>
      <c r="M155" s="199" t="s">
        <v>21</v>
      </c>
      <c r="N155" s="200" t="s">
        <v>43</v>
      </c>
      <c r="O155" s="4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4" t="s">
        <v>151</v>
      </c>
      <c r="AT155" s="24" t="s">
        <v>146</v>
      </c>
      <c r="AU155" s="24" t="s">
        <v>82</v>
      </c>
      <c r="AY155" s="24" t="s">
        <v>144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80</v>
      </c>
      <c r="BK155" s="203">
        <f>ROUND(I155*H155,2)</f>
        <v>0</v>
      </c>
      <c r="BL155" s="24" t="s">
        <v>151</v>
      </c>
      <c r="BM155" s="24" t="s">
        <v>256</v>
      </c>
    </row>
    <row r="156" spans="2:65" s="1" customFormat="1" ht="27">
      <c r="B156" s="41"/>
      <c r="C156" s="63"/>
      <c r="D156" s="204" t="s">
        <v>153</v>
      </c>
      <c r="E156" s="63"/>
      <c r="F156" s="205" t="s">
        <v>257</v>
      </c>
      <c r="G156" s="63"/>
      <c r="H156" s="63"/>
      <c r="I156" s="163"/>
      <c r="J156" s="63"/>
      <c r="K156" s="63"/>
      <c r="L156" s="61"/>
      <c r="M156" s="206"/>
      <c r="N156" s="42"/>
      <c r="O156" s="42"/>
      <c r="P156" s="42"/>
      <c r="Q156" s="42"/>
      <c r="R156" s="42"/>
      <c r="S156" s="42"/>
      <c r="T156" s="78"/>
      <c r="AT156" s="24" t="s">
        <v>153</v>
      </c>
      <c r="AU156" s="24" t="s">
        <v>82</v>
      </c>
    </row>
    <row r="157" spans="2:65" s="12" customFormat="1" ht="13.5">
      <c r="B157" s="219"/>
      <c r="C157" s="220"/>
      <c r="D157" s="204" t="s">
        <v>155</v>
      </c>
      <c r="E157" s="221" t="s">
        <v>21</v>
      </c>
      <c r="F157" s="222" t="s">
        <v>223</v>
      </c>
      <c r="G157" s="220"/>
      <c r="H157" s="221" t="s">
        <v>21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155</v>
      </c>
      <c r="AU157" s="228" t="s">
        <v>82</v>
      </c>
      <c r="AV157" s="12" t="s">
        <v>80</v>
      </c>
      <c r="AW157" s="12" t="s">
        <v>35</v>
      </c>
      <c r="AX157" s="12" t="s">
        <v>72</v>
      </c>
      <c r="AY157" s="228" t="s">
        <v>144</v>
      </c>
    </row>
    <row r="158" spans="2:65" s="11" customFormat="1" ht="27">
      <c r="B158" s="207"/>
      <c r="C158" s="208"/>
      <c r="D158" s="204" t="s">
        <v>155</v>
      </c>
      <c r="E158" s="209" t="s">
        <v>21</v>
      </c>
      <c r="F158" s="210" t="s">
        <v>242</v>
      </c>
      <c r="G158" s="208"/>
      <c r="H158" s="211">
        <v>126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 ht="27">
      <c r="B159" s="207"/>
      <c r="C159" s="208"/>
      <c r="D159" s="204" t="s">
        <v>155</v>
      </c>
      <c r="E159" s="209" t="s">
        <v>21</v>
      </c>
      <c r="F159" s="210" t="s">
        <v>243</v>
      </c>
      <c r="G159" s="208"/>
      <c r="H159" s="211">
        <v>551.52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" customFormat="1" ht="16.5" customHeight="1">
      <c r="B160" s="41"/>
      <c r="C160" s="192" t="s">
        <v>258</v>
      </c>
      <c r="D160" s="192" t="s">
        <v>146</v>
      </c>
      <c r="E160" s="193" t="s">
        <v>259</v>
      </c>
      <c r="F160" s="194" t="s">
        <v>260</v>
      </c>
      <c r="G160" s="195" t="s">
        <v>183</v>
      </c>
      <c r="H160" s="196">
        <v>338.76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261</v>
      </c>
    </row>
    <row r="161" spans="2:65" s="1" customFormat="1" ht="27">
      <c r="B161" s="41"/>
      <c r="C161" s="63"/>
      <c r="D161" s="204" t="s">
        <v>153</v>
      </c>
      <c r="E161" s="63"/>
      <c r="F161" s="205" t="s">
        <v>262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2" customFormat="1" ht="13.5">
      <c r="B162" s="219"/>
      <c r="C162" s="220"/>
      <c r="D162" s="204" t="s">
        <v>155</v>
      </c>
      <c r="E162" s="221" t="s">
        <v>21</v>
      </c>
      <c r="F162" s="222" t="s">
        <v>213</v>
      </c>
      <c r="G162" s="220"/>
      <c r="H162" s="221" t="s">
        <v>21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155</v>
      </c>
      <c r="AU162" s="228" t="s">
        <v>82</v>
      </c>
      <c r="AV162" s="12" t="s">
        <v>80</v>
      </c>
      <c r="AW162" s="12" t="s">
        <v>35</v>
      </c>
      <c r="AX162" s="12" t="s">
        <v>72</v>
      </c>
      <c r="AY162" s="228" t="s">
        <v>144</v>
      </c>
    </row>
    <row r="163" spans="2:65" s="11" customFormat="1" ht="13.5">
      <c r="B163" s="207"/>
      <c r="C163" s="208"/>
      <c r="D163" s="204" t="s">
        <v>155</v>
      </c>
      <c r="E163" s="209" t="s">
        <v>21</v>
      </c>
      <c r="F163" s="210" t="s">
        <v>250</v>
      </c>
      <c r="G163" s="208"/>
      <c r="H163" s="211">
        <v>126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1" customFormat="1" ht="13.5">
      <c r="B164" s="207"/>
      <c r="C164" s="208"/>
      <c r="D164" s="204" t="s">
        <v>155</v>
      </c>
      <c r="E164" s="209" t="s">
        <v>21</v>
      </c>
      <c r="F164" s="210" t="s">
        <v>251</v>
      </c>
      <c r="G164" s="208"/>
      <c r="H164" s="211">
        <v>551.52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 ht="13.5">
      <c r="B165" s="207"/>
      <c r="C165" s="208"/>
      <c r="D165" s="204" t="s">
        <v>155</v>
      </c>
      <c r="E165" s="208"/>
      <c r="F165" s="210" t="s">
        <v>263</v>
      </c>
      <c r="G165" s="208"/>
      <c r="H165" s="211">
        <v>338.76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6</v>
      </c>
      <c r="AX165" s="11" t="s">
        <v>80</v>
      </c>
      <c r="AY165" s="217" t="s">
        <v>144</v>
      </c>
    </row>
    <row r="166" spans="2:65" s="1" customFormat="1" ht="25.5" customHeight="1">
      <c r="B166" s="41"/>
      <c r="C166" s="192" t="s">
        <v>264</v>
      </c>
      <c r="D166" s="192" t="s">
        <v>146</v>
      </c>
      <c r="E166" s="193" t="s">
        <v>265</v>
      </c>
      <c r="F166" s="194" t="s">
        <v>266</v>
      </c>
      <c r="G166" s="195" t="s">
        <v>149</v>
      </c>
      <c r="H166" s="196">
        <v>2140.88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1.3999999999999999E-4</v>
      </c>
      <c r="R166" s="201">
        <f>Q166*H166</f>
        <v>0.29972319999999997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267</v>
      </c>
    </row>
    <row r="167" spans="2:65" s="1" customFormat="1" ht="27">
      <c r="B167" s="41"/>
      <c r="C167" s="63"/>
      <c r="D167" s="204" t="s">
        <v>153</v>
      </c>
      <c r="E167" s="63"/>
      <c r="F167" s="205" t="s">
        <v>268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1" customFormat="1" ht="13.5">
      <c r="B168" s="207"/>
      <c r="C168" s="208"/>
      <c r="D168" s="204" t="s">
        <v>155</v>
      </c>
      <c r="E168" s="209" t="s">
        <v>21</v>
      </c>
      <c r="F168" s="210" t="s">
        <v>269</v>
      </c>
      <c r="G168" s="208"/>
      <c r="H168" s="211">
        <v>560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270</v>
      </c>
      <c r="G169" s="208"/>
      <c r="H169" s="211">
        <v>294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271</v>
      </c>
      <c r="G170" s="208"/>
      <c r="H170" s="211">
        <v>1286.8800000000001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272</v>
      </c>
      <c r="D171" s="229" t="s">
        <v>273</v>
      </c>
      <c r="E171" s="230" t="s">
        <v>274</v>
      </c>
      <c r="F171" s="231" t="s">
        <v>275</v>
      </c>
      <c r="G171" s="232" t="s">
        <v>149</v>
      </c>
      <c r="H171" s="233">
        <v>2462.0120000000002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3.2000000000000003E-4</v>
      </c>
      <c r="R171" s="201">
        <f>Q171*H171</f>
        <v>0.78784384000000007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276</v>
      </c>
    </row>
    <row r="172" spans="2:65" s="1" customFormat="1" ht="13.5">
      <c r="B172" s="41"/>
      <c r="C172" s="63"/>
      <c r="D172" s="204" t="s">
        <v>153</v>
      </c>
      <c r="E172" s="63"/>
      <c r="F172" s="205" t="s">
        <v>275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" customFormat="1" ht="27">
      <c r="B173" s="41"/>
      <c r="C173" s="63"/>
      <c r="D173" s="204" t="s">
        <v>171</v>
      </c>
      <c r="E173" s="63"/>
      <c r="F173" s="218" t="s">
        <v>277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171</v>
      </c>
      <c r="AU173" s="24" t="s">
        <v>82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269</v>
      </c>
      <c r="G174" s="208"/>
      <c r="H174" s="211">
        <v>560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270</v>
      </c>
      <c r="G175" s="208"/>
      <c r="H175" s="211">
        <v>294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 ht="13.5">
      <c r="B176" s="207"/>
      <c r="C176" s="208"/>
      <c r="D176" s="204" t="s">
        <v>155</v>
      </c>
      <c r="E176" s="209" t="s">
        <v>21</v>
      </c>
      <c r="F176" s="210" t="s">
        <v>271</v>
      </c>
      <c r="G176" s="208"/>
      <c r="H176" s="211">
        <v>1286.8800000000001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1" customFormat="1" ht="13.5">
      <c r="B177" s="207"/>
      <c r="C177" s="208"/>
      <c r="D177" s="204" t="s">
        <v>155</v>
      </c>
      <c r="E177" s="208"/>
      <c r="F177" s="210" t="s">
        <v>278</v>
      </c>
      <c r="G177" s="208"/>
      <c r="H177" s="211">
        <v>2462.0120000000002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155</v>
      </c>
      <c r="AU177" s="217" t="s">
        <v>82</v>
      </c>
      <c r="AV177" s="11" t="s">
        <v>82</v>
      </c>
      <c r="AW177" s="11" t="s">
        <v>6</v>
      </c>
      <c r="AX177" s="11" t="s">
        <v>80</v>
      </c>
      <c r="AY177" s="217" t="s">
        <v>144</v>
      </c>
    </row>
    <row r="178" spans="2:65" s="1" customFormat="1" ht="16.5" customHeight="1">
      <c r="B178" s="41"/>
      <c r="C178" s="192" t="s">
        <v>279</v>
      </c>
      <c r="D178" s="192" t="s">
        <v>146</v>
      </c>
      <c r="E178" s="193" t="s">
        <v>280</v>
      </c>
      <c r="F178" s="194" t="s">
        <v>281</v>
      </c>
      <c r="G178" s="195" t="s">
        <v>183</v>
      </c>
      <c r="H178" s="196">
        <v>1355.04</v>
      </c>
      <c r="I178" s="197"/>
      <c r="J178" s="198">
        <f>ROUND(I178*H178,2)</f>
        <v>0</v>
      </c>
      <c r="K178" s="194" t="s">
        <v>150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4" t="s">
        <v>151</v>
      </c>
      <c r="AT178" s="24" t="s">
        <v>146</v>
      </c>
      <c r="AU178" s="24" t="s">
        <v>82</v>
      </c>
      <c r="AY178" s="24" t="s">
        <v>144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151</v>
      </c>
      <c r="BM178" s="24" t="s">
        <v>282</v>
      </c>
    </row>
    <row r="179" spans="2:65" s="1" customFormat="1" ht="40.5">
      <c r="B179" s="41"/>
      <c r="C179" s="63"/>
      <c r="D179" s="204" t="s">
        <v>153</v>
      </c>
      <c r="E179" s="63"/>
      <c r="F179" s="205" t="s">
        <v>283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153</v>
      </c>
      <c r="AU179" s="24" t="s">
        <v>82</v>
      </c>
    </row>
    <row r="180" spans="2:65" s="12" customFormat="1" ht="13.5">
      <c r="B180" s="219"/>
      <c r="C180" s="220"/>
      <c r="D180" s="204" t="s">
        <v>155</v>
      </c>
      <c r="E180" s="221" t="s">
        <v>21</v>
      </c>
      <c r="F180" s="222" t="s">
        <v>284</v>
      </c>
      <c r="G180" s="220"/>
      <c r="H180" s="221" t="s">
        <v>21</v>
      </c>
      <c r="I180" s="223"/>
      <c r="J180" s="220"/>
      <c r="K180" s="220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155</v>
      </c>
      <c r="AU180" s="228" t="s">
        <v>82</v>
      </c>
      <c r="AV180" s="12" t="s">
        <v>80</v>
      </c>
      <c r="AW180" s="12" t="s">
        <v>35</v>
      </c>
      <c r="AX180" s="12" t="s">
        <v>72</v>
      </c>
      <c r="AY180" s="228" t="s">
        <v>144</v>
      </c>
    </row>
    <row r="181" spans="2:65" s="11" customFormat="1" ht="13.5">
      <c r="B181" s="207"/>
      <c r="C181" s="208"/>
      <c r="D181" s="204" t="s">
        <v>155</v>
      </c>
      <c r="E181" s="209" t="s">
        <v>21</v>
      </c>
      <c r="F181" s="210" t="s">
        <v>285</v>
      </c>
      <c r="G181" s="208"/>
      <c r="H181" s="211">
        <v>252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72</v>
      </c>
      <c r="AY181" s="217" t="s">
        <v>144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286</v>
      </c>
      <c r="G182" s="208"/>
      <c r="H182" s="211">
        <v>1103.04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287</v>
      </c>
      <c r="F183" s="194" t="s">
        <v>288</v>
      </c>
      <c r="G183" s="195" t="s">
        <v>183</v>
      </c>
      <c r="H183" s="196">
        <v>6476.39</v>
      </c>
      <c r="I183" s="197"/>
      <c r="J183" s="198">
        <f>ROUND(I183*H183,2)</f>
        <v>0</v>
      </c>
      <c r="K183" s="194" t="s">
        <v>21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289</v>
      </c>
    </row>
    <row r="184" spans="2:65" s="1" customFormat="1" ht="27">
      <c r="B184" s="41"/>
      <c r="C184" s="63"/>
      <c r="D184" s="204" t="s">
        <v>153</v>
      </c>
      <c r="E184" s="63"/>
      <c r="F184" s="205" t="s">
        <v>288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290</v>
      </c>
      <c r="G185" s="208"/>
      <c r="H185" s="211">
        <v>2227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291</v>
      </c>
      <c r="G186" s="208"/>
      <c r="H186" s="211">
        <v>100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 ht="13.5">
      <c r="B187" s="207"/>
      <c r="C187" s="208"/>
      <c r="D187" s="204" t="s">
        <v>155</v>
      </c>
      <c r="E187" s="209" t="s">
        <v>21</v>
      </c>
      <c r="F187" s="210" t="s">
        <v>292</v>
      </c>
      <c r="G187" s="208"/>
      <c r="H187" s="211">
        <v>2416.5700000000002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293</v>
      </c>
      <c r="G188" s="208"/>
      <c r="H188" s="211">
        <v>1732.82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294</v>
      </c>
      <c r="D189" s="192" t="s">
        <v>146</v>
      </c>
      <c r="E189" s="193" t="s">
        <v>295</v>
      </c>
      <c r="F189" s="194" t="s">
        <v>296</v>
      </c>
      <c r="G189" s="195" t="s">
        <v>183</v>
      </c>
      <c r="H189" s="196">
        <v>700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297</v>
      </c>
    </row>
    <row r="190" spans="2:65" s="1" customFormat="1" ht="40.5">
      <c r="B190" s="41"/>
      <c r="C190" s="63"/>
      <c r="D190" s="204" t="s">
        <v>153</v>
      </c>
      <c r="E190" s="63"/>
      <c r="F190" s="205" t="s">
        <v>298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 ht="27">
      <c r="B191" s="207"/>
      <c r="C191" s="208"/>
      <c r="D191" s="204" t="s">
        <v>155</v>
      </c>
      <c r="E191" s="209" t="s">
        <v>21</v>
      </c>
      <c r="F191" s="210" t="s">
        <v>299</v>
      </c>
      <c r="G191" s="208"/>
      <c r="H191" s="211">
        <v>700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300</v>
      </c>
      <c r="D192" s="192" t="s">
        <v>146</v>
      </c>
      <c r="E192" s="193" t="s">
        <v>301</v>
      </c>
      <c r="F192" s="194" t="s">
        <v>302</v>
      </c>
      <c r="G192" s="195" t="s">
        <v>183</v>
      </c>
      <c r="H192" s="196">
        <v>1491.6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303</v>
      </c>
    </row>
    <row r="193" spans="2:65" s="1" customFormat="1" ht="40.5">
      <c r="B193" s="41"/>
      <c r="C193" s="63"/>
      <c r="D193" s="204" t="s">
        <v>153</v>
      </c>
      <c r="E193" s="63"/>
      <c r="F193" s="205" t="s">
        <v>304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 ht="27">
      <c r="B194" s="207"/>
      <c r="C194" s="208"/>
      <c r="D194" s="204" t="s">
        <v>155</v>
      </c>
      <c r="E194" s="209" t="s">
        <v>21</v>
      </c>
      <c r="F194" s="210" t="s">
        <v>305</v>
      </c>
      <c r="G194" s="208"/>
      <c r="H194" s="211">
        <v>266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1" customFormat="1" ht="27">
      <c r="B195" s="207"/>
      <c r="C195" s="208"/>
      <c r="D195" s="204" t="s">
        <v>155</v>
      </c>
      <c r="E195" s="209" t="s">
        <v>21</v>
      </c>
      <c r="F195" s="210" t="s">
        <v>306</v>
      </c>
      <c r="G195" s="208"/>
      <c r="H195" s="211">
        <v>1225.5999999999999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72</v>
      </c>
      <c r="AY195" s="217" t="s">
        <v>144</v>
      </c>
    </row>
    <row r="196" spans="2:65" s="1" customFormat="1" ht="16.5" customHeight="1">
      <c r="B196" s="41"/>
      <c r="C196" s="229" t="s">
        <v>307</v>
      </c>
      <c r="D196" s="229" t="s">
        <v>273</v>
      </c>
      <c r="E196" s="230" t="s">
        <v>308</v>
      </c>
      <c r="F196" s="231" t="s">
        <v>309</v>
      </c>
      <c r="G196" s="232" t="s">
        <v>310</v>
      </c>
      <c r="H196" s="233">
        <v>3944.88</v>
      </c>
      <c r="I196" s="234"/>
      <c r="J196" s="235">
        <f>ROUND(I196*H196,2)</f>
        <v>0</v>
      </c>
      <c r="K196" s="231" t="s">
        <v>21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1</v>
      </c>
      <c r="R196" s="201">
        <f>Q196*H196</f>
        <v>3944.88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311</v>
      </c>
    </row>
    <row r="197" spans="2:65" s="1" customFormat="1" ht="13.5">
      <c r="B197" s="41"/>
      <c r="C197" s="63"/>
      <c r="D197" s="204" t="s">
        <v>153</v>
      </c>
      <c r="E197" s="63"/>
      <c r="F197" s="205" t="s">
        <v>309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1" customFormat="1" ht="27">
      <c r="B198" s="207"/>
      <c r="C198" s="208"/>
      <c r="D198" s="204" t="s">
        <v>155</v>
      </c>
      <c r="E198" s="209" t="s">
        <v>21</v>
      </c>
      <c r="F198" s="210" t="s">
        <v>299</v>
      </c>
      <c r="G198" s="208"/>
      <c r="H198" s="211">
        <v>700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155</v>
      </c>
      <c r="AU198" s="217" t="s">
        <v>82</v>
      </c>
      <c r="AV198" s="11" t="s">
        <v>82</v>
      </c>
      <c r="AW198" s="11" t="s">
        <v>35</v>
      </c>
      <c r="AX198" s="11" t="s">
        <v>72</v>
      </c>
      <c r="AY198" s="217" t="s">
        <v>144</v>
      </c>
    </row>
    <row r="199" spans="2:65" s="11" customFormat="1" ht="27">
      <c r="B199" s="207"/>
      <c r="C199" s="208"/>
      <c r="D199" s="204" t="s">
        <v>155</v>
      </c>
      <c r="E199" s="209" t="s">
        <v>21</v>
      </c>
      <c r="F199" s="210" t="s">
        <v>305</v>
      </c>
      <c r="G199" s="208"/>
      <c r="H199" s="211">
        <v>266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72</v>
      </c>
      <c r="AY199" s="217" t="s">
        <v>144</v>
      </c>
    </row>
    <row r="200" spans="2:65" s="11" customFormat="1" ht="27">
      <c r="B200" s="207"/>
      <c r="C200" s="208"/>
      <c r="D200" s="204" t="s">
        <v>155</v>
      </c>
      <c r="E200" s="209" t="s">
        <v>21</v>
      </c>
      <c r="F200" s="210" t="s">
        <v>306</v>
      </c>
      <c r="G200" s="208"/>
      <c r="H200" s="211">
        <v>1225.5999999999999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1" customFormat="1" ht="13.5">
      <c r="B201" s="207"/>
      <c r="C201" s="208"/>
      <c r="D201" s="204" t="s">
        <v>155</v>
      </c>
      <c r="E201" s="208"/>
      <c r="F201" s="210" t="s">
        <v>312</v>
      </c>
      <c r="G201" s="208"/>
      <c r="H201" s="211">
        <v>3944.88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155</v>
      </c>
      <c r="AU201" s="217" t="s">
        <v>82</v>
      </c>
      <c r="AV201" s="11" t="s">
        <v>82</v>
      </c>
      <c r="AW201" s="11" t="s">
        <v>6</v>
      </c>
      <c r="AX201" s="11" t="s">
        <v>80</v>
      </c>
      <c r="AY201" s="217" t="s">
        <v>144</v>
      </c>
    </row>
    <row r="202" spans="2:65" s="1" customFormat="1" ht="16.5" customHeight="1">
      <c r="B202" s="41"/>
      <c r="C202" s="192" t="s">
        <v>313</v>
      </c>
      <c r="D202" s="192" t="s">
        <v>146</v>
      </c>
      <c r="E202" s="193" t="s">
        <v>314</v>
      </c>
      <c r="F202" s="194" t="s">
        <v>315</v>
      </c>
      <c r="G202" s="195" t="s">
        <v>183</v>
      </c>
      <c r="H202" s="196">
        <v>207.02</v>
      </c>
      <c r="I202" s="197"/>
      <c r="J202" s="198">
        <f>ROUND(I202*H202,2)</f>
        <v>0</v>
      </c>
      <c r="K202" s="194" t="s">
        <v>150</v>
      </c>
      <c r="L202" s="61"/>
      <c r="M202" s="199" t="s">
        <v>21</v>
      </c>
      <c r="N202" s="200" t="s">
        <v>43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151</v>
      </c>
      <c r="AT202" s="24" t="s">
        <v>146</v>
      </c>
      <c r="AU202" s="24" t="s">
        <v>82</v>
      </c>
      <c r="AY202" s="24" t="s">
        <v>144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80</v>
      </c>
      <c r="BK202" s="203">
        <f>ROUND(I202*H202,2)</f>
        <v>0</v>
      </c>
      <c r="BL202" s="24" t="s">
        <v>151</v>
      </c>
      <c r="BM202" s="24" t="s">
        <v>316</v>
      </c>
    </row>
    <row r="203" spans="2:65" s="1" customFormat="1" ht="27">
      <c r="B203" s="41"/>
      <c r="C203" s="63"/>
      <c r="D203" s="204" t="s">
        <v>153</v>
      </c>
      <c r="E203" s="63"/>
      <c r="F203" s="205" t="s">
        <v>317</v>
      </c>
      <c r="G203" s="63"/>
      <c r="H203" s="63"/>
      <c r="I203" s="163"/>
      <c r="J203" s="63"/>
      <c r="K203" s="63"/>
      <c r="L203" s="61"/>
      <c r="M203" s="206"/>
      <c r="N203" s="42"/>
      <c r="O203" s="42"/>
      <c r="P203" s="42"/>
      <c r="Q203" s="42"/>
      <c r="R203" s="42"/>
      <c r="S203" s="42"/>
      <c r="T203" s="78"/>
      <c r="AT203" s="24" t="s">
        <v>153</v>
      </c>
      <c r="AU203" s="24" t="s">
        <v>82</v>
      </c>
    </row>
    <row r="204" spans="2:65" s="11" customFormat="1" ht="27">
      <c r="B204" s="207"/>
      <c r="C204" s="208"/>
      <c r="D204" s="204" t="s">
        <v>155</v>
      </c>
      <c r="E204" s="209" t="s">
        <v>21</v>
      </c>
      <c r="F204" s="210" t="s">
        <v>318</v>
      </c>
      <c r="G204" s="208"/>
      <c r="H204" s="211">
        <v>38.5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155</v>
      </c>
      <c r="AU204" s="217" t="s">
        <v>82</v>
      </c>
      <c r="AV204" s="11" t="s">
        <v>82</v>
      </c>
      <c r="AW204" s="11" t="s">
        <v>35</v>
      </c>
      <c r="AX204" s="11" t="s">
        <v>72</v>
      </c>
      <c r="AY204" s="217" t="s">
        <v>144</v>
      </c>
    </row>
    <row r="205" spans="2:65" s="11" customFormat="1" ht="27">
      <c r="B205" s="207"/>
      <c r="C205" s="208"/>
      <c r="D205" s="204" t="s">
        <v>155</v>
      </c>
      <c r="E205" s="209" t="s">
        <v>21</v>
      </c>
      <c r="F205" s="210" t="s">
        <v>319</v>
      </c>
      <c r="G205" s="208"/>
      <c r="H205" s="211">
        <v>168.52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72</v>
      </c>
      <c r="AY205" s="217" t="s">
        <v>144</v>
      </c>
    </row>
    <row r="206" spans="2:65" s="1" customFormat="1" ht="16.5" customHeight="1">
      <c r="B206" s="41"/>
      <c r="C206" s="229" t="s">
        <v>320</v>
      </c>
      <c r="D206" s="229" t="s">
        <v>273</v>
      </c>
      <c r="E206" s="230" t="s">
        <v>321</v>
      </c>
      <c r="F206" s="231" t="s">
        <v>322</v>
      </c>
      <c r="G206" s="232" t="s">
        <v>310</v>
      </c>
      <c r="H206" s="233">
        <v>434.74200000000002</v>
      </c>
      <c r="I206" s="234"/>
      <c r="J206" s="235">
        <f>ROUND(I206*H206,2)</f>
        <v>0</v>
      </c>
      <c r="K206" s="231" t="s">
        <v>150</v>
      </c>
      <c r="L206" s="236"/>
      <c r="M206" s="237" t="s">
        <v>21</v>
      </c>
      <c r="N206" s="238" t="s">
        <v>43</v>
      </c>
      <c r="O206" s="42"/>
      <c r="P206" s="201">
        <f>O206*H206</f>
        <v>0</v>
      </c>
      <c r="Q206" s="201">
        <v>1</v>
      </c>
      <c r="R206" s="201">
        <f>Q206*H206</f>
        <v>434.74200000000002</v>
      </c>
      <c r="S206" s="201">
        <v>0</v>
      </c>
      <c r="T206" s="202">
        <f>S206*H206</f>
        <v>0</v>
      </c>
      <c r="AR206" s="24" t="s">
        <v>193</v>
      </c>
      <c r="AT206" s="24" t="s">
        <v>273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323</v>
      </c>
    </row>
    <row r="207" spans="2:65" s="1" customFormat="1" ht="13.5">
      <c r="B207" s="41"/>
      <c r="C207" s="63"/>
      <c r="D207" s="204" t="s">
        <v>153</v>
      </c>
      <c r="E207" s="63"/>
      <c r="F207" s="205" t="s">
        <v>322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 ht="27">
      <c r="B208" s="207"/>
      <c r="C208" s="208"/>
      <c r="D208" s="204" t="s">
        <v>155</v>
      </c>
      <c r="E208" s="209" t="s">
        <v>21</v>
      </c>
      <c r="F208" s="210" t="s">
        <v>318</v>
      </c>
      <c r="G208" s="208"/>
      <c r="H208" s="211">
        <v>38.5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72</v>
      </c>
      <c r="AY208" s="217" t="s">
        <v>144</v>
      </c>
    </row>
    <row r="209" spans="2:65" s="11" customFormat="1" ht="27">
      <c r="B209" s="207"/>
      <c r="C209" s="208"/>
      <c r="D209" s="204" t="s">
        <v>155</v>
      </c>
      <c r="E209" s="209" t="s">
        <v>21</v>
      </c>
      <c r="F209" s="210" t="s">
        <v>319</v>
      </c>
      <c r="G209" s="208"/>
      <c r="H209" s="211">
        <v>168.52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1" customFormat="1" ht="13.5">
      <c r="B210" s="207"/>
      <c r="C210" s="208"/>
      <c r="D210" s="204" t="s">
        <v>155</v>
      </c>
      <c r="E210" s="208"/>
      <c r="F210" s="210" t="s">
        <v>324</v>
      </c>
      <c r="G210" s="208"/>
      <c r="H210" s="211">
        <v>434.74200000000002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155</v>
      </c>
      <c r="AU210" s="217" t="s">
        <v>82</v>
      </c>
      <c r="AV210" s="11" t="s">
        <v>82</v>
      </c>
      <c r="AW210" s="11" t="s">
        <v>6</v>
      </c>
      <c r="AX210" s="11" t="s">
        <v>80</v>
      </c>
      <c r="AY210" s="217" t="s">
        <v>144</v>
      </c>
    </row>
    <row r="211" spans="2:65" s="1" customFormat="1" ht="16.5" customHeight="1">
      <c r="B211" s="41"/>
      <c r="C211" s="192" t="s">
        <v>325</v>
      </c>
      <c r="D211" s="192" t="s">
        <v>146</v>
      </c>
      <c r="E211" s="193" t="s">
        <v>326</v>
      </c>
      <c r="F211" s="194" t="s">
        <v>327</v>
      </c>
      <c r="G211" s="195" t="s">
        <v>183</v>
      </c>
      <c r="H211" s="196">
        <v>6476.39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328</v>
      </c>
    </row>
    <row r="212" spans="2:65" s="1" customFormat="1" ht="13.5">
      <c r="B212" s="41"/>
      <c r="C212" s="63"/>
      <c r="D212" s="204" t="s">
        <v>153</v>
      </c>
      <c r="E212" s="63"/>
      <c r="F212" s="205" t="s">
        <v>327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 ht="13.5">
      <c r="B213" s="207"/>
      <c r="C213" s="208"/>
      <c r="D213" s="204" t="s">
        <v>155</v>
      </c>
      <c r="E213" s="209" t="s">
        <v>21</v>
      </c>
      <c r="F213" s="210" t="s">
        <v>290</v>
      </c>
      <c r="G213" s="208"/>
      <c r="H213" s="211">
        <v>2227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72</v>
      </c>
      <c r="AY213" s="217" t="s">
        <v>144</v>
      </c>
    </row>
    <row r="214" spans="2:65" s="11" customFormat="1" ht="13.5">
      <c r="B214" s="207"/>
      <c r="C214" s="208"/>
      <c r="D214" s="204" t="s">
        <v>155</v>
      </c>
      <c r="E214" s="209" t="s">
        <v>21</v>
      </c>
      <c r="F214" s="210" t="s">
        <v>291</v>
      </c>
      <c r="G214" s="208"/>
      <c r="H214" s="211">
        <v>100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72</v>
      </c>
      <c r="AY214" s="217" t="s">
        <v>144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292</v>
      </c>
      <c r="G215" s="208"/>
      <c r="H215" s="211">
        <v>2416.5700000000002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1" customFormat="1" ht="13.5">
      <c r="B216" s="207"/>
      <c r="C216" s="208"/>
      <c r="D216" s="204" t="s">
        <v>155</v>
      </c>
      <c r="E216" s="209" t="s">
        <v>21</v>
      </c>
      <c r="F216" s="210" t="s">
        <v>293</v>
      </c>
      <c r="G216" s="208"/>
      <c r="H216" s="211">
        <v>1732.82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72</v>
      </c>
      <c r="AY216" s="217" t="s">
        <v>144</v>
      </c>
    </row>
    <row r="217" spans="2:65" s="1" customFormat="1" ht="16.5" customHeight="1">
      <c r="B217" s="41"/>
      <c r="C217" s="192" t="s">
        <v>329</v>
      </c>
      <c r="D217" s="192" t="s">
        <v>146</v>
      </c>
      <c r="E217" s="193" t="s">
        <v>330</v>
      </c>
      <c r="F217" s="194" t="s">
        <v>331</v>
      </c>
      <c r="G217" s="195" t="s">
        <v>310</v>
      </c>
      <c r="H217" s="196">
        <v>11657.502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332</v>
      </c>
    </row>
    <row r="218" spans="2:65" s="1" customFormat="1" ht="27">
      <c r="B218" s="41"/>
      <c r="C218" s="63"/>
      <c r="D218" s="204" t="s">
        <v>153</v>
      </c>
      <c r="E218" s="63"/>
      <c r="F218" s="205" t="s">
        <v>333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290</v>
      </c>
      <c r="G219" s="208"/>
      <c r="H219" s="211">
        <v>2227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291</v>
      </c>
      <c r="G220" s="208"/>
      <c r="H220" s="211">
        <v>100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292</v>
      </c>
      <c r="G221" s="208"/>
      <c r="H221" s="211">
        <v>2416.5700000000002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293</v>
      </c>
      <c r="G222" s="208"/>
      <c r="H222" s="211">
        <v>1732.82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 ht="13.5">
      <c r="B223" s="207"/>
      <c r="C223" s="208"/>
      <c r="D223" s="204" t="s">
        <v>155</v>
      </c>
      <c r="E223" s="208"/>
      <c r="F223" s="210" t="s">
        <v>334</v>
      </c>
      <c r="G223" s="208"/>
      <c r="H223" s="211">
        <v>11657.502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6</v>
      </c>
      <c r="AX223" s="11" t="s">
        <v>80</v>
      </c>
      <c r="AY223" s="217" t="s">
        <v>144</v>
      </c>
    </row>
    <row r="224" spans="2:65" s="1" customFormat="1" ht="16.5" customHeight="1">
      <c r="B224" s="41"/>
      <c r="C224" s="192" t="s">
        <v>335</v>
      </c>
      <c r="D224" s="192" t="s">
        <v>146</v>
      </c>
      <c r="E224" s="193" t="s">
        <v>336</v>
      </c>
      <c r="F224" s="194" t="s">
        <v>337</v>
      </c>
      <c r="G224" s="195" t="s">
        <v>183</v>
      </c>
      <c r="H224" s="196">
        <v>47.6</v>
      </c>
      <c r="I224" s="197"/>
      <c r="J224" s="198">
        <f>ROUND(I224*H224,2)</f>
        <v>0</v>
      </c>
      <c r="K224" s="194" t="s">
        <v>150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338</v>
      </c>
    </row>
    <row r="225" spans="2:65" s="1" customFormat="1" ht="27">
      <c r="B225" s="41"/>
      <c r="C225" s="63"/>
      <c r="D225" s="204" t="s">
        <v>153</v>
      </c>
      <c r="E225" s="63"/>
      <c r="F225" s="205" t="s">
        <v>339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1" customFormat="1" ht="13.5">
      <c r="B226" s="207"/>
      <c r="C226" s="208"/>
      <c r="D226" s="204" t="s">
        <v>155</v>
      </c>
      <c r="E226" s="209" t="s">
        <v>21</v>
      </c>
      <c r="F226" s="210" t="s">
        <v>340</v>
      </c>
      <c r="G226" s="208"/>
      <c r="H226" s="211">
        <v>29.6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155</v>
      </c>
      <c r="AU226" s="217" t="s">
        <v>82</v>
      </c>
      <c r="AV226" s="11" t="s">
        <v>82</v>
      </c>
      <c r="AW226" s="11" t="s">
        <v>35</v>
      </c>
      <c r="AX226" s="11" t="s">
        <v>72</v>
      </c>
      <c r="AY226" s="217" t="s">
        <v>144</v>
      </c>
    </row>
    <row r="227" spans="2:65" s="11" customFormat="1" ht="13.5">
      <c r="B227" s="207"/>
      <c r="C227" s="208"/>
      <c r="D227" s="204" t="s">
        <v>155</v>
      </c>
      <c r="E227" s="209" t="s">
        <v>21</v>
      </c>
      <c r="F227" s="210" t="s">
        <v>341</v>
      </c>
      <c r="G227" s="208"/>
      <c r="H227" s="211">
        <v>18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" customFormat="1" ht="16.5" customHeight="1">
      <c r="B228" s="41"/>
      <c r="C228" s="229" t="s">
        <v>342</v>
      </c>
      <c r="D228" s="229" t="s">
        <v>273</v>
      </c>
      <c r="E228" s="230" t="s">
        <v>308</v>
      </c>
      <c r="F228" s="231" t="s">
        <v>309</v>
      </c>
      <c r="G228" s="232" t="s">
        <v>310</v>
      </c>
      <c r="H228" s="233">
        <v>85.68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43</v>
      </c>
      <c r="O228" s="42"/>
      <c r="P228" s="201">
        <f>O228*H228</f>
        <v>0</v>
      </c>
      <c r="Q228" s="201">
        <v>1</v>
      </c>
      <c r="R228" s="201">
        <f>Q228*H228</f>
        <v>85.68</v>
      </c>
      <c r="S228" s="201">
        <v>0</v>
      </c>
      <c r="T228" s="202">
        <f>S228*H228</f>
        <v>0</v>
      </c>
      <c r="AR228" s="24" t="s">
        <v>193</v>
      </c>
      <c r="AT228" s="24" t="s">
        <v>273</v>
      </c>
      <c r="AU228" s="24" t="s">
        <v>82</v>
      </c>
      <c r="AY228" s="24" t="s">
        <v>144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80</v>
      </c>
      <c r="BK228" s="203">
        <f>ROUND(I228*H228,2)</f>
        <v>0</v>
      </c>
      <c r="BL228" s="24" t="s">
        <v>151</v>
      </c>
      <c r="BM228" s="24" t="s">
        <v>343</v>
      </c>
    </row>
    <row r="229" spans="2:65" s="1" customFormat="1" ht="13.5">
      <c r="B229" s="41"/>
      <c r="C229" s="63"/>
      <c r="D229" s="204" t="s">
        <v>153</v>
      </c>
      <c r="E229" s="63"/>
      <c r="F229" s="205" t="s">
        <v>309</v>
      </c>
      <c r="G229" s="63"/>
      <c r="H229" s="63"/>
      <c r="I229" s="163"/>
      <c r="J229" s="63"/>
      <c r="K229" s="63"/>
      <c r="L229" s="61"/>
      <c r="M229" s="206"/>
      <c r="N229" s="42"/>
      <c r="O229" s="42"/>
      <c r="P229" s="42"/>
      <c r="Q229" s="42"/>
      <c r="R229" s="42"/>
      <c r="S229" s="42"/>
      <c r="T229" s="78"/>
      <c r="AT229" s="24" t="s">
        <v>153</v>
      </c>
      <c r="AU229" s="24" t="s">
        <v>82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340</v>
      </c>
      <c r="G230" s="208"/>
      <c r="H230" s="211">
        <v>29.6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341</v>
      </c>
      <c r="G231" s="208"/>
      <c r="H231" s="211">
        <v>18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1" customFormat="1" ht="13.5">
      <c r="B232" s="207"/>
      <c r="C232" s="208"/>
      <c r="D232" s="204" t="s">
        <v>155</v>
      </c>
      <c r="E232" s="208"/>
      <c r="F232" s="210" t="s">
        <v>344</v>
      </c>
      <c r="G232" s="208"/>
      <c r="H232" s="211">
        <v>85.68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155</v>
      </c>
      <c r="AU232" s="217" t="s">
        <v>82</v>
      </c>
      <c r="AV232" s="11" t="s">
        <v>82</v>
      </c>
      <c r="AW232" s="11" t="s">
        <v>6</v>
      </c>
      <c r="AX232" s="11" t="s">
        <v>80</v>
      </c>
      <c r="AY232" s="217" t="s">
        <v>144</v>
      </c>
    </row>
    <row r="233" spans="2:65" s="1" customFormat="1" ht="16.5" customHeight="1">
      <c r="B233" s="41"/>
      <c r="C233" s="192" t="s">
        <v>345</v>
      </c>
      <c r="D233" s="192" t="s">
        <v>146</v>
      </c>
      <c r="E233" s="193" t="s">
        <v>346</v>
      </c>
      <c r="F233" s="194" t="s">
        <v>347</v>
      </c>
      <c r="G233" s="195" t="s">
        <v>149</v>
      </c>
      <c r="H233" s="196">
        <v>400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348</v>
      </c>
    </row>
    <row r="234" spans="2:65" s="1" customFormat="1" ht="13.5">
      <c r="B234" s="41"/>
      <c r="C234" s="63"/>
      <c r="D234" s="204" t="s">
        <v>153</v>
      </c>
      <c r="E234" s="63"/>
      <c r="F234" s="205" t="s">
        <v>349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1" customFormat="1" ht="13.5">
      <c r="B235" s="207"/>
      <c r="C235" s="208"/>
      <c r="D235" s="204" t="s">
        <v>155</v>
      </c>
      <c r="E235" s="209" t="s">
        <v>21</v>
      </c>
      <c r="F235" s="210" t="s">
        <v>350</v>
      </c>
      <c r="G235" s="208"/>
      <c r="H235" s="211">
        <v>400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72</v>
      </c>
      <c r="AY235" s="217" t="s">
        <v>144</v>
      </c>
    </row>
    <row r="236" spans="2:65" s="1" customFormat="1" ht="16.5" customHeight="1">
      <c r="B236" s="41"/>
      <c r="C236" s="192" t="s">
        <v>351</v>
      </c>
      <c r="D236" s="192" t="s">
        <v>146</v>
      </c>
      <c r="E236" s="193" t="s">
        <v>352</v>
      </c>
      <c r="F236" s="194" t="s">
        <v>353</v>
      </c>
      <c r="G236" s="195" t="s">
        <v>149</v>
      </c>
      <c r="H236" s="196">
        <v>30508.2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354</v>
      </c>
    </row>
    <row r="237" spans="2:65" s="1" customFormat="1" ht="13.5">
      <c r="B237" s="41"/>
      <c r="C237" s="63"/>
      <c r="D237" s="204" t="s">
        <v>153</v>
      </c>
      <c r="E237" s="63"/>
      <c r="F237" s="205" t="s">
        <v>355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 ht="13.5">
      <c r="B238" s="219"/>
      <c r="C238" s="220"/>
      <c r="D238" s="204" t="s">
        <v>155</v>
      </c>
      <c r="E238" s="221" t="s">
        <v>21</v>
      </c>
      <c r="F238" s="222" t="s">
        <v>356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 ht="13.5">
      <c r="B239" s="207"/>
      <c r="C239" s="208"/>
      <c r="D239" s="204" t="s">
        <v>155</v>
      </c>
      <c r="E239" s="209" t="s">
        <v>21</v>
      </c>
      <c r="F239" s="210" t="s">
        <v>357</v>
      </c>
      <c r="G239" s="208"/>
      <c r="H239" s="211">
        <v>30225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358</v>
      </c>
      <c r="G240" s="208"/>
      <c r="H240" s="211">
        <v>283.2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" customFormat="1" ht="25.5" customHeight="1">
      <c r="B241" s="41"/>
      <c r="C241" s="192" t="s">
        <v>359</v>
      </c>
      <c r="D241" s="192" t="s">
        <v>146</v>
      </c>
      <c r="E241" s="193" t="s">
        <v>360</v>
      </c>
      <c r="F241" s="194" t="s">
        <v>361</v>
      </c>
      <c r="G241" s="195" t="s">
        <v>149</v>
      </c>
      <c r="H241" s="196">
        <v>20595</v>
      </c>
      <c r="I241" s="197"/>
      <c r="J241" s="198">
        <f>ROUND(I241*H241,2)</f>
        <v>0</v>
      </c>
      <c r="K241" s="194" t="s">
        <v>150</v>
      </c>
      <c r="L241" s="61"/>
      <c r="M241" s="199" t="s">
        <v>21</v>
      </c>
      <c r="N241" s="200" t="s">
        <v>43</v>
      </c>
      <c r="O241" s="4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4" t="s">
        <v>151</v>
      </c>
      <c r="AT241" s="24" t="s">
        <v>146</v>
      </c>
      <c r="AU241" s="24" t="s">
        <v>82</v>
      </c>
      <c r="AY241" s="24" t="s">
        <v>144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80</v>
      </c>
      <c r="BK241" s="203">
        <f>ROUND(I241*H241,2)</f>
        <v>0</v>
      </c>
      <c r="BL241" s="24" t="s">
        <v>151</v>
      </c>
      <c r="BM241" s="24" t="s">
        <v>362</v>
      </c>
    </row>
    <row r="242" spans="2:65" s="1" customFormat="1" ht="27">
      <c r="B242" s="41"/>
      <c r="C242" s="63"/>
      <c r="D242" s="204" t="s">
        <v>153</v>
      </c>
      <c r="E242" s="63"/>
      <c r="F242" s="205" t="s">
        <v>363</v>
      </c>
      <c r="G242" s="63"/>
      <c r="H242" s="63"/>
      <c r="I242" s="163"/>
      <c r="J242" s="63"/>
      <c r="K242" s="63"/>
      <c r="L242" s="61"/>
      <c r="M242" s="206"/>
      <c r="N242" s="42"/>
      <c r="O242" s="42"/>
      <c r="P242" s="42"/>
      <c r="Q242" s="42"/>
      <c r="R242" s="42"/>
      <c r="S242" s="42"/>
      <c r="T242" s="78"/>
      <c r="AT242" s="24" t="s">
        <v>153</v>
      </c>
      <c r="AU242" s="24" t="s">
        <v>82</v>
      </c>
    </row>
    <row r="243" spans="2:65" s="11" customFormat="1" ht="27">
      <c r="B243" s="207"/>
      <c r="C243" s="208"/>
      <c r="D243" s="204" t="s">
        <v>155</v>
      </c>
      <c r="E243" s="209" t="s">
        <v>21</v>
      </c>
      <c r="F243" s="210" t="s">
        <v>364</v>
      </c>
      <c r="G243" s="208"/>
      <c r="H243" s="211">
        <v>20595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155</v>
      </c>
      <c r="AU243" s="217" t="s">
        <v>82</v>
      </c>
      <c r="AV243" s="11" t="s">
        <v>82</v>
      </c>
      <c r="AW243" s="11" t="s">
        <v>35</v>
      </c>
      <c r="AX243" s="11" t="s">
        <v>72</v>
      </c>
      <c r="AY243" s="217" t="s">
        <v>144</v>
      </c>
    </row>
    <row r="244" spans="2:65" s="1" customFormat="1" ht="16.5" customHeight="1">
      <c r="B244" s="41"/>
      <c r="C244" s="229" t="s">
        <v>365</v>
      </c>
      <c r="D244" s="229" t="s">
        <v>273</v>
      </c>
      <c r="E244" s="230" t="s">
        <v>366</v>
      </c>
      <c r="F244" s="231" t="s">
        <v>367</v>
      </c>
      <c r="G244" s="232" t="s">
        <v>310</v>
      </c>
      <c r="H244" s="233">
        <v>3707.1</v>
      </c>
      <c r="I244" s="234"/>
      <c r="J244" s="235">
        <f>ROUND(I244*H244,2)</f>
        <v>0</v>
      </c>
      <c r="K244" s="231" t="s">
        <v>21</v>
      </c>
      <c r="L244" s="236"/>
      <c r="M244" s="237" t="s">
        <v>21</v>
      </c>
      <c r="N244" s="238" t="s">
        <v>43</v>
      </c>
      <c r="O244" s="42"/>
      <c r="P244" s="201">
        <f>O244*H244</f>
        <v>0</v>
      </c>
      <c r="Q244" s="201">
        <v>1</v>
      </c>
      <c r="R244" s="201">
        <f>Q244*H244</f>
        <v>3707.1</v>
      </c>
      <c r="S244" s="201">
        <v>0</v>
      </c>
      <c r="T244" s="202">
        <f>S244*H244</f>
        <v>0</v>
      </c>
      <c r="AR244" s="24" t="s">
        <v>193</v>
      </c>
      <c r="AT244" s="24" t="s">
        <v>273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368</v>
      </c>
    </row>
    <row r="245" spans="2:65" s="1" customFormat="1" ht="13.5">
      <c r="B245" s="41"/>
      <c r="C245" s="63"/>
      <c r="D245" s="204" t="s">
        <v>153</v>
      </c>
      <c r="E245" s="63"/>
      <c r="F245" s="205" t="s">
        <v>367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7">
      <c r="B246" s="207"/>
      <c r="C246" s="208"/>
      <c r="D246" s="204" t="s">
        <v>155</v>
      </c>
      <c r="E246" s="209" t="s">
        <v>21</v>
      </c>
      <c r="F246" s="210" t="s">
        <v>369</v>
      </c>
      <c r="G246" s="208"/>
      <c r="H246" s="211">
        <v>2059.5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1" customFormat="1" ht="13.5">
      <c r="B247" s="207"/>
      <c r="C247" s="208"/>
      <c r="D247" s="204" t="s">
        <v>155</v>
      </c>
      <c r="E247" s="208"/>
      <c r="F247" s="210" t="s">
        <v>370</v>
      </c>
      <c r="G247" s="208"/>
      <c r="H247" s="211">
        <v>3707.1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6</v>
      </c>
      <c r="AX247" s="11" t="s">
        <v>80</v>
      </c>
      <c r="AY247" s="217" t="s">
        <v>144</v>
      </c>
    </row>
    <row r="248" spans="2:65" s="1" customFormat="1" ht="51" customHeight="1">
      <c r="B248" s="41"/>
      <c r="C248" s="192" t="s">
        <v>371</v>
      </c>
      <c r="D248" s="192" t="s">
        <v>146</v>
      </c>
      <c r="E248" s="193" t="s">
        <v>372</v>
      </c>
      <c r="F248" s="194" t="s">
        <v>373</v>
      </c>
      <c r="G248" s="195" t="s">
        <v>149</v>
      </c>
      <c r="H248" s="196">
        <v>20595</v>
      </c>
      <c r="I248" s="197"/>
      <c r="J248" s="198">
        <f>ROUND(I248*H248,2)</f>
        <v>0</v>
      </c>
      <c r="K248" s="194" t="s">
        <v>21</v>
      </c>
      <c r="L248" s="61"/>
      <c r="M248" s="199" t="s">
        <v>21</v>
      </c>
      <c r="N248" s="200" t="s">
        <v>43</v>
      </c>
      <c r="O248" s="42"/>
      <c r="P248" s="201">
        <f>O248*H248</f>
        <v>0</v>
      </c>
      <c r="Q248" s="201">
        <v>1.2700000000000001E-3</v>
      </c>
      <c r="R248" s="201">
        <f>Q248*H248</f>
        <v>26.155650000000001</v>
      </c>
      <c r="S248" s="201">
        <v>0</v>
      </c>
      <c r="T248" s="202">
        <f>S248*H248</f>
        <v>0</v>
      </c>
      <c r="AR248" s="24" t="s">
        <v>151</v>
      </c>
      <c r="AT248" s="24" t="s">
        <v>146</v>
      </c>
      <c r="AU248" s="24" t="s">
        <v>82</v>
      </c>
      <c r="AY248" s="24" t="s">
        <v>144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80</v>
      </c>
      <c r="BK248" s="203">
        <f>ROUND(I248*H248,2)</f>
        <v>0</v>
      </c>
      <c r="BL248" s="24" t="s">
        <v>151</v>
      </c>
      <c r="BM248" s="24" t="s">
        <v>374</v>
      </c>
    </row>
    <row r="249" spans="2:65" s="1" customFormat="1" ht="40.5">
      <c r="B249" s="41"/>
      <c r="C249" s="63"/>
      <c r="D249" s="204" t="s">
        <v>153</v>
      </c>
      <c r="E249" s="63"/>
      <c r="F249" s="205" t="s">
        <v>373</v>
      </c>
      <c r="G249" s="63"/>
      <c r="H249" s="63"/>
      <c r="I249" s="163"/>
      <c r="J249" s="63"/>
      <c r="K249" s="63"/>
      <c r="L249" s="61"/>
      <c r="M249" s="206"/>
      <c r="N249" s="42"/>
      <c r="O249" s="42"/>
      <c r="P249" s="42"/>
      <c r="Q249" s="42"/>
      <c r="R249" s="42"/>
      <c r="S249" s="42"/>
      <c r="T249" s="78"/>
      <c r="AT249" s="24" t="s">
        <v>153</v>
      </c>
      <c r="AU249" s="24" t="s">
        <v>82</v>
      </c>
    </row>
    <row r="250" spans="2:65" s="11" customFormat="1" ht="13.5">
      <c r="B250" s="207"/>
      <c r="C250" s="208"/>
      <c r="D250" s="204" t="s">
        <v>155</v>
      </c>
      <c r="E250" s="209" t="s">
        <v>21</v>
      </c>
      <c r="F250" s="210" t="s">
        <v>375</v>
      </c>
      <c r="G250" s="208"/>
      <c r="H250" s="211">
        <v>20595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155</v>
      </c>
      <c r="AU250" s="217" t="s">
        <v>82</v>
      </c>
      <c r="AV250" s="11" t="s">
        <v>82</v>
      </c>
      <c r="AW250" s="11" t="s">
        <v>35</v>
      </c>
      <c r="AX250" s="11" t="s">
        <v>72</v>
      </c>
      <c r="AY250" s="217" t="s">
        <v>144</v>
      </c>
    </row>
    <row r="251" spans="2:65" s="1" customFormat="1" ht="16.5" customHeight="1">
      <c r="B251" s="41"/>
      <c r="C251" s="229" t="s">
        <v>376</v>
      </c>
      <c r="D251" s="229" t="s">
        <v>273</v>
      </c>
      <c r="E251" s="230" t="s">
        <v>377</v>
      </c>
      <c r="F251" s="231" t="s">
        <v>378</v>
      </c>
      <c r="G251" s="232" t="s">
        <v>379</v>
      </c>
      <c r="H251" s="233">
        <v>522.75</v>
      </c>
      <c r="I251" s="234"/>
      <c r="J251" s="235">
        <f>ROUND(I251*H251,2)</f>
        <v>0</v>
      </c>
      <c r="K251" s="231" t="s">
        <v>150</v>
      </c>
      <c r="L251" s="236"/>
      <c r="M251" s="237" t="s">
        <v>21</v>
      </c>
      <c r="N251" s="238" t="s">
        <v>43</v>
      </c>
      <c r="O251" s="42"/>
      <c r="P251" s="201">
        <f>O251*H251</f>
        <v>0</v>
      </c>
      <c r="Q251" s="201">
        <v>1E-3</v>
      </c>
      <c r="R251" s="201">
        <f>Q251*H251</f>
        <v>0.52275000000000005</v>
      </c>
      <c r="S251" s="201">
        <v>0</v>
      </c>
      <c r="T251" s="202">
        <f>S251*H251</f>
        <v>0</v>
      </c>
      <c r="AR251" s="24" t="s">
        <v>193</v>
      </c>
      <c r="AT251" s="24" t="s">
        <v>273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380</v>
      </c>
    </row>
    <row r="252" spans="2:65" s="1" customFormat="1" ht="13.5">
      <c r="B252" s="41"/>
      <c r="C252" s="63"/>
      <c r="D252" s="204" t="s">
        <v>153</v>
      </c>
      <c r="E252" s="63"/>
      <c r="F252" s="205" t="s">
        <v>378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 ht="13.5">
      <c r="B253" s="207"/>
      <c r="C253" s="208"/>
      <c r="D253" s="204" t="s">
        <v>155</v>
      </c>
      <c r="E253" s="208"/>
      <c r="F253" s="210" t="s">
        <v>381</v>
      </c>
      <c r="G253" s="208"/>
      <c r="H253" s="211">
        <v>522.75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6</v>
      </c>
      <c r="AX253" s="11" t="s">
        <v>80</v>
      </c>
      <c r="AY253" s="217" t="s">
        <v>144</v>
      </c>
    </row>
    <row r="254" spans="2:65" s="10" customFormat="1" ht="29.85" customHeight="1">
      <c r="B254" s="176"/>
      <c r="C254" s="177"/>
      <c r="D254" s="178" t="s">
        <v>71</v>
      </c>
      <c r="E254" s="190" t="s">
        <v>82</v>
      </c>
      <c r="F254" s="190" t="s">
        <v>382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SUM(P255:P263)</f>
        <v>0</v>
      </c>
      <c r="Q254" s="184"/>
      <c r="R254" s="185">
        <f>SUM(R255:R263)</f>
        <v>3.3719977999999999</v>
      </c>
      <c r="S254" s="184"/>
      <c r="T254" s="186">
        <f>SUM(T255:T263)</f>
        <v>0</v>
      </c>
      <c r="AR254" s="187" t="s">
        <v>80</v>
      </c>
      <c r="AT254" s="188" t="s">
        <v>71</v>
      </c>
      <c r="AU254" s="188" t="s">
        <v>80</v>
      </c>
      <c r="AY254" s="187" t="s">
        <v>144</v>
      </c>
      <c r="BK254" s="189">
        <f>SUM(BK255:BK263)</f>
        <v>0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384</v>
      </c>
      <c r="F255" s="194" t="s">
        <v>385</v>
      </c>
      <c r="G255" s="195" t="s">
        <v>149</v>
      </c>
      <c r="H255" s="196">
        <v>5532.4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386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385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387</v>
      </c>
      <c r="G257" s="208"/>
      <c r="H257" s="211">
        <v>630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388</v>
      </c>
      <c r="G258" s="208"/>
      <c r="H258" s="211">
        <v>4902.3999999999996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" customFormat="1" ht="16.5" customHeight="1">
      <c r="B259" s="41"/>
      <c r="C259" s="229" t="s">
        <v>389</v>
      </c>
      <c r="D259" s="229" t="s">
        <v>273</v>
      </c>
      <c r="E259" s="230" t="s">
        <v>390</v>
      </c>
      <c r="F259" s="231" t="s">
        <v>391</v>
      </c>
      <c r="G259" s="232" t="s">
        <v>149</v>
      </c>
      <c r="H259" s="233">
        <v>6362.26</v>
      </c>
      <c r="I259" s="234"/>
      <c r="J259" s="235">
        <f>ROUND(I259*H259,2)</f>
        <v>0</v>
      </c>
      <c r="K259" s="231" t="s">
        <v>150</v>
      </c>
      <c r="L259" s="236"/>
      <c r="M259" s="237" t="s">
        <v>21</v>
      </c>
      <c r="N259" s="238" t="s">
        <v>43</v>
      </c>
      <c r="O259" s="42"/>
      <c r="P259" s="201">
        <f>O259*H259</f>
        <v>0</v>
      </c>
      <c r="Q259" s="201">
        <v>5.2999999999999998E-4</v>
      </c>
      <c r="R259" s="201">
        <f>Q259*H259</f>
        <v>3.3719977999999999</v>
      </c>
      <c r="S259" s="201">
        <v>0</v>
      </c>
      <c r="T259" s="202">
        <f>S259*H259</f>
        <v>0</v>
      </c>
      <c r="AR259" s="24" t="s">
        <v>193</v>
      </c>
      <c r="AT259" s="24" t="s">
        <v>273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392</v>
      </c>
    </row>
    <row r="260" spans="2:65" s="1" customFormat="1" ht="13.5">
      <c r="B260" s="41"/>
      <c r="C260" s="63"/>
      <c r="D260" s="204" t="s">
        <v>153</v>
      </c>
      <c r="E260" s="63"/>
      <c r="F260" s="205" t="s">
        <v>391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 ht="13.5">
      <c r="B261" s="207"/>
      <c r="C261" s="208"/>
      <c r="D261" s="204" t="s">
        <v>155</v>
      </c>
      <c r="E261" s="209" t="s">
        <v>21</v>
      </c>
      <c r="F261" s="210" t="s">
        <v>387</v>
      </c>
      <c r="G261" s="208"/>
      <c r="H261" s="211">
        <v>630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72</v>
      </c>
      <c r="AY261" s="217" t="s">
        <v>144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388</v>
      </c>
      <c r="G262" s="208"/>
      <c r="H262" s="211">
        <v>4902.3999999999996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72</v>
      </c>
      <c r="AY262" s="217" t="s">
        <v>144</v>
      </c>
    </row>
    <row r="263" spans="2:65" s="11" customFormat="1" ht="13.5">
      <c r="B263" s="207"/>
      <c r="C263" s="208"/>
      <c r="D263" s="204" t="s">
        <v>155</v>
      </c>
      <c r="E263" s="208"/>
      <c r="F263" s="210" t="s">
        <v>393</v>
      </c>
      <c r="G263" s="208"/>
      <c r="H263" s="211">
        <v>6362.26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155</v>
      </c>
      <c r="AU263" s="217" t="s">
        <v>82</v>
      </c>
      <c r="AV263" s="11" t="s">
        <v>82</v>
      </c>
      <c r="AW263" s="11" t="s">
        <v>6</v>
      </c>
      <c r="AX263" s="11" t="s">
        <v>80</v>
      </c>
      <c r="AY263" s="217" t="s">
        <v>144</v>
      </c>
    </row>
    <row r="264" spans="2:65" s="10" customFormat="1" ht="29.85" customHeight="1">
      <c r="B264" s="176"/>
      <c r="C264" s="177"/>
      <c r="D264" s="178" t="s">
        <v>71</v>
      </c>
      <c r="E264" s="190" t="s">
        <v>151</v>
      </c>
      <c r="F264" s="190" t="s">
        <v>394</v>
      </c>
      <c r="G264" s="177"/>
      <c r="H264" s="177"/>
      <c r="I264" s="180"/>
      <c r="J264" s="191">
        <f>BK264</f>
        <v>0</v>
      </c>
      <c r="K264" s="177"/>
      <c r="L264" s="182"/>
      <c r="M264" s="183"/>
      <c r="N264" s="184"/>
      <c r="O264" s="184"/>
      <c r="P264" s="185">
        <f>SUM(P265:P270)</f>
        <v>0</v>
      </c>
      <c r="Q264" s="184"/>
      <c r="R264" s="185">
        <f>SUM(R265:R270)</f>
        <v>21.987307999999999</v>
      </c>
      <c r="S264" s="184"/>
      <c r="T264" s="186">
        <f>SUM(T265:T270)</f>
        <v>0</v>
      </c>
      <c r="AR264" s="187" t="s">
        <v>80</v>
      </c>
      <c r="AT264" s="188" t="s">
        <v>71</v>
      </c>
      <c r="AU264" s="188" t="s">
        <v>80</v>
      </c>
      <c r="AY264" s="187" t="s">
        <v>144</v>
      </c>
      <c r="BK264" s="189">
        <f>SUM(BK265:BK270)</f>
        <v>0</v>
      </c>
    </row>
    <row r="265" spans="2:65" s="1" customFormat="1" ht="16.5" customHeight="1">
      <c r="B265" s="41"/>
      <c r="C265" s="192" t="s">
        <v>395</v>
      </c>
      <c r="D265" s="192" t="s">
        <v>146</v>
      </c>
      <c r="E265" s="193" t="s">
        <v>396</v>
      </c>
      <c r="F265" s="194" t="s">
        <v>397</v>
      </c>
      <c r="G265" s="195" t="s">
        <v>183</v>
      </c>
      <c r="H265" s="196">
        <v>9.0519999999999996</v>
      </c>
      <c r="I265" s="197"/>
      <c r="J265" s="198">
        <f>ROUND(I265*H265,2)</f>
        <v>0</v>
      </c>
      <c r="K265" s="194" t="s">
        <v>150</v>
      </c>
      <c r="L265" s="61"/>
      <c r="M265" s="199" t="s">
        <v>21</v>
      </c>
      <c r="N265" s="200" t="s">
        <v>43</v>
      </c>
      <c r="O265" s="42"/>
      <c r="P265" s="201">
        <f>O265*H265</f>
        <v>0</v>
      </c>
      <c r="Q265" s="201">
        <v>2.4289999999999998</v>
      </c>
      <c r="R265" s="201">
        <f>Q265*H265</f>
        <v>21.987307999999999</v>
      </c>
      <c r="S265" s="201">
        <v>0</v>
      </c>
      <c r="T265" s="202">
        <f>S265*H265</f>
        <v>0</v>
      </c>
      <c r="AR265" s="24" t="s">
        <v>151</v>
      </c>
      <c r="AT265" s="24" t="s">
        <v>146</v>
      </c>
      <c r="AU265" s="24" t="s">
        <v>82</v>
      </c>
      <c r="AY265" s="24" t="s">
        <v>144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4" t="s">
        <v>80</v>
      </c>
      <c r="BK265" s="203">
        <f>ROUND(I265*H265,2)</f>
        <v>0</v>
      </c>
      <c r="BL265" s="24" t="s">
        <v>151</v>
      </c>
      <c r="BM265" s="24" t="s">
        <v>398</v>
      </c>
    </row>
    <row r="266" spans="2:65" s="1" customFormat="1" ht="27">
      <c r="B266" s="41"/>
      <c r="C266" s="63"/>
      <c r="D266" s="204" t="s">
        <v>153</v>
      </c>
      <c r="E266" s="63"/>
      <c r="F266" s="205" t="s">
        <v>399</v>
      </c>
      <c r="G266" s="63"/>
      <c r="H266" s="63"/>
      <c r="I266" s="163"/>
      <c r="J266" s="63"/>
      <c r="K266" s="63"/>
      <c r="L266" s="61"/>
      <c r="M266" s="206"/>
      <c r="N266" s="42"/>
      <c r="O266" s="42"/>
      <c r="P266" s="42"/>
      <c r="Q266" s="42"/>
      <c r="R266" s="42"/>
      <c r="S266" s="42"/>
      <c r="T266" s="78"/>
      <c r="AT266" s="24" t="s">
        <v>153</v>
      </c>
      <c r="AU266" s="24" t="s">
        <v>82</v>
      </c>
    </row>
    <row r="267" spans="2:65" s="11" customFormat="1" ht="27">
      <c r="B267" s="207"/>
      <c r="C267" s="208"/>
      <c r="D267" s="204" t="s">
        <v>155</v>
      </c>
      <c r="E267" s="209" t="s">
        <v>21</v>
      </c>
      <c r="F267" s="210" t="s">
        <v>400</v>
      </c>
      <c r="G267" s="208"/>
      <c r="H267" s="211">
        <v>4.4400000000000004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155</v>
      </c>
      <c r="AU267" s="217" t="s">
        <v>82</v>
      </c>
      <c r="AV267" s="11" t="s">
        <v>82</v>
      </c>
      <c r="AW267" s="11" t="s">
        <v>35</v>
      </c>
      <c r="AX267" s="11" t="s">
        <v>72</v>
      </c>
      <c r="AY267" s="217" t="s">
        <v>144</v>
      </c>
    </row>
    <row r="268" spans="2:65" s="11" customFormat="1" ht="13.5">
      <c r="B268" s="207"/>
      <c r="C268" s="208"/>
      <c r="D268" s="204" t="s">
        <v>155</v>
      </c>
      <c r="E268" s="209" t="s">
        <v>21</v>
      </c>
      <c r="F268" s="210" t="s">
        <v>401</v>
      </c>
      <c r="G268" s="208"/>
      <c r="H268" s="211">
        <v>1.536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 ht="27">
      <c r="B269" s="207"/>
      <c r="C269" s="208"/>
      <c r="D269" s="204" t="s">
        <v>155</v>
      </c>
      <c r="E269" s="209" t="s">
        <v>21</v>
      </c>
      <c r="F269" s="210" t="s">
        <v>402</v>
      </c>
      <c r="G269" s="208"/>
      <c r="H269" s="211">
        <v>2.5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403</v>
      </c>
      <c r="G270" s="208"/>
      <c r="H270" s="211">
        <v>0.57599999999999996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0" customFormat="1" ht="29.85" customHeight="1">
      <c r="B271" s="176"/>
      <c r="C271" s="177"/>
      <c r="D271" s="178" t="s">
        <v>71</v>
      </c>
      <c r="E271" s="190" t="s">
        <v>174</v>
      </c>
      <c r="F271" s="190" t="s">
        <v>404</v>
      </c>
      <c r="G271" s="177"/>
      <c r="H271" s="177"/>
      <c r="I271" s="180"/>
      <c r="J271" s="191">
        <f>BK271</f>
        <v>0</v>
      </c>
      <c r="K271" s="177"/>
      <c r="L271" s="182"/>
      <c r="M271" s="183"/>
      <c r="N271" s="184"/>
      <c r="O271" s="184"/>
      <c r="P271" s="185">
        <f>SUM(P272:P338)</f>
        <v>0</v>
      </c>
      <c r="Q271" s="184"/>
      <c r="R271" s="185">
        <f>SUM(R272:R338)</f>
        <v>18628.646369999999</v>
      </c>
      <c r="S271" s="184"/>
      <c r="T271" s="186">
        <f>SUM(T272:T338)</f>
        <v>0</v>
      </c>
      <c r="AR271" s="187" t="s">
        <v>80</v>
      </c>
      <c r="AT271" s="188" t="s">
        <v>71</v>
      </c>
      <c r="AU271" s="188" t="s">
        <v>80</v>
      </c>
      <c r="AY271" s="187" t="s">
        <v>144</v>
      </c>
      <c r="BK271" s="189">
        <f>SUM(BK272:BK338)</f>
        <v>0</v>
      </c>
    </row>
    <row r="272" spans="2:65" s="1" customFormat="1" ht="25.5" customHeight="1">
      <c r="B272" s="41"/>
      <c r="C272" s="192" t="s">
        <v>405</v>
      </c>
      <c r="D272" s="192" t="s">
        <v>146</v>
      </c>
      <c r="E272" s="193" t="s">
        <v>406</v>
      </c>
      <c r="F272" s="194" t="s">
        <v>407</v>
      </c>
      <c r="G272" s="195" t="s">
        <v>149</v>
      </c>
      <c r="H272" s="196">
        <v>13650</v>
      </c>
      <c r="I272" s="197"/>
      <c r="J272" s="198">
        <f>ROUND(I272*H272,2)</f>
        <v>0</v>
      </c>
      <c r="K272" s="194" t="s">
        <v>150</v>
      </c>
      <c r="L272" s="61"/>
      <c r="M272" s="199" t="s">
        <v>21</v>
      </c>
      <c r="N272" s="200" t="s">
        <v>43</v>
      </c>
      <c r="O272" s="4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4" t="s">
        <v>151</v>
      </c>
      <c r="AT272" s="24" t="s">
        <v>146</v>
      </c>
      <c r="AU272" s="24" t="s">
        <v>82</v>
      </c>
      <c r="AY272" s="24" t="s">
        <v>144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80</v>
      </c>
      <c r="BK272" s="203">
        <f>ROUND(I272*H272,2)</f>
        <v>0</v>
      </c>
      <c r="BL272" s="24" t="s">
        <v>151</v>
      </c>
      <c r="BM272" s="24" t="s">
        <v>408</v>
      </c>
    </row>
    <row r="273" spans="2:65" s="1" customFormat="1" ht="40.5">
      <c r="B273" s="41"/>
      <c r="C273" s="63"/>
      <c r="D273" s="204" t="s">
        <v>153</v>
      </c>
      <c r="E273" s="63"/>
      <c r="F273" s="205" t="s">
        <v>409</v>
      </c>
      <c r="G273" s="63"/>
      <c r="H273" s="63"/>
      <c r="I273" s="163"/>
      <c r="J273" s="63"/>
      <c r="K273" s="63"/>
      <c r="L273" s="61"/>
      <c r="M273" s="206"/>
      <c r="N273" s="42"/>
      <c r="O273" s="42"/>
      <c r="P273" s="42"/>
      <c r="Q273" s="42"/>
      <c r="R273" s="42"/>
      <c r="S273" s="42"/>
      <c r="T273" s="78"/>
      <c r="AT273" s="24" t="s">
        <v>153</v>
      </c>
      <c r="AU273" s="24" t="s">
        <v>82</v>
      </c>
    </row>
    <row r="274" spans="2:65" s="11" customFormat="1" ht="27">
      <c r="B274" s="207"/>
      <c r="C274" s="208"/>
      <c r="D274" s="204" t="s">
        <v>155</v>
      </c>
      <c r="E274" s="209" t="s">
        <v>21</v>
      </c>
      <c r="F274" s="210" t="s">
        <v>410</v>
      </c>
      <c r="G274" s="208"/>
      <c r="H274" s="211">
        <v>13650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155</v>
      </c>
      <c r="AU274" s="217" t="s">
        <v>82</v>
      </c>
      <c r="AV274" s="11" t="s">
        <v>82</v>
      </c>
      <c r="AW274" s="11" t="s">
        <v>35</v>
      </c>
      <c r="AX274" s="11" t="s">
        <v>72</v>
      </c>
      <c r="AY274" s="217" t="s">
        <v>144</v>
      </c>
    </row>
    <row r="275" spans="2:65" s="1" customFormat="1" ht="16.5" customHeight="1">
      <c r="B275" s="41"/>
      <c r="C275" s="229" t="s">
        <v>411</v>
      </c>
      <c r="D275" s="229" t="s">
        <v>273</v>
      </c>
      <c r="E275" s="230" t="s">
        <v>412</v>
      </c>
      <c r="F275" s="231" t="s">
        <v>413</v>
      </c>
      <c r="G275" s="232" t="s">
        <v>310</v>
      </c>
      <c r="H275" s="233">
        <v>300.3</v>
      </c>
      <c r="I275" s="234"/>
      <c r="J275" s="235">
        <f>ROUND(I275*H275,2)</f>
        <v>0</v>
      </c>
      <c r="K275" s="231" t="s">
        <v>150</v>
      </c>
      <c r="L275" s="236"/>
      <c r="M275" s="237" t="s">
        <v>21</v>
      </c>
      <c r="N275" s="238" t="s">
        <v>43</v>
      </c>
      <c r="O275" s="42"/>
      <c r="P275" s="201">
        <f>O275*H275</f>
        <v>0</v>
      </c>
      <c r="Q275" s="201">
        <v>1</v>
      </c>
      <c r="R275" s="201">
        <f>Q275*H275</f>
        <v>300.3</v>
      </c>
      <c r="S275" s="201">
        <v>0</v>
      </c>
      <c r="T275" s="202">
        <f>S275*H275</f>
        <v>0</v>
      </c>
      <c r="AR275" s="24" t="s">
        <v>193</v>
      </c>
      <c r="AT275" s="24" t="s">
        <v>273</v>
      </c>
      <c r="AU275" s="24" t="s">
        <v>82</v>
      </c>
      <c r="AY275" s="24" t="s">
        <v>144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80</v>
      </c>
      <c r="BK275" s="203">
        <f>ROUND(I275*H275,2)</f>
        <v>0</v>
      </c>
      <c r="BL275" s="24" t="s">
        <v>151</v>
      </c>
      <c r="BM275" s="24" t="s">
        <v>414</v>
      </c>
    </row>
    <row r="276" spans="2:65" s="1" customFormat="1" ht="13.5">
      <c r="B276" s="41"/>
      <c r="C276" s="63"/>
      <c r="D276" s="204" t="s">
        <v>153</v>
      </c>
      <c r="E276" s="63"/>
      <c r="F276" s="205" t="s">
        <v>413</v>
      </c>
      <c r="G276" s="63"/>
      <c r="H276" s="63"/>
      <c r="I276" s="163"/>
      <c r="J276" s="63"/>
      <c r="K276" s="63"/>
      <c r="L276" s="61"/>
      <c r="M276" s="206"/>
      <c r="N276" s="42"/>
      <c r="O276" s="42"/>
      <c r="P276" s="42"/>
      <c r="Q276" s="42"/>
      <c r="R276" s="42"/>
      <c r="S276" s="42"/>
      <c r="T276" s="78"/>
      <c r="AT276" s="24" t="s">
        <v>153</v>
      </c>
      <c r="AU276" s="24" t="s">
        <v>82</v>
      </c>
    </row>
    <row r="277" spans="2:65" s="11" customFormat="1" ht="27">
      <c r="B277" s="207"/>
      <c r="C277" s="208"/>
      <c r="D277" s="204" t="s">
        <v>155</v>
      </c>
      <c r="E277" s="209" t="s">
        <v>21</v>
      </c>
      <c r="F277" s="210" t="s">
        <v>415</v>
      </c>
      <c r="G277" s="208"/>
      <c r="H277" s="211">
        <v>300.3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" customFormat="1" ht="16.5" customHeight="1">
      <c r="B278" s="41"/>
      <c r="C278" s="192" t="s">
        <v>416</v>
      </c>
      <c r="D278" s="192" t="s">
        <v>146</v>
      </c>
      <c r="E278" s="193" t="s">
        <v>417</v>
      </c>
      <c r="F278" s="194" t="s">
        <v>418</v>
      </c>
      <c r="G278" s="195" t="s">
        <v>149</v>
      </c>
      <c r="H278" s="196">
        <v>22035</v>
      </c>
      <c r="I278" s="197"/>
      <c r="J278" s="198">
        <f>ROUND(I278*H278,2)</f>
        <v>0</v>
      </c>
      <c r="K278" s="194" t="s">
        <v>150</v>
      </c>
      <c r="L278" s="61"/>
      <c r="M278" s="199" t="s">
        <v>21</v>
      </c>
      <c r="N278" s="200" t="s">
        <v>43</v>
      </c>
      <c r="O278" s="42"/>
      <c r="P278" s="201">
        <f>O278*H278</f>
        <v>0</v>
      </c>
      <c r="Q278" s="201">
        <v>0.27994000000000002</v>
      </c>
      <c r="R278" s="201">
        <f>Q278*H278</f>
        <v>6168.4779000000008</v>
      </c>
      <c r="S278" s="201">
        <v>0</v>
      </c>
      <c r="T278" s="202">
        <f>S278*H278</f>
        <v>0</v>
      </c>
      <c r="AR278" s="24" t="s">
        <v>151</v>
      </c>
      <c r="AT278" s="24" t="s">
        <v>146</v>
      </c>
      <c r="AU278" s="24" t="s">
        <v>82</v>
      </c>
      <c r="AY278" s="24" t="s">
        <v>144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4" t="s">
        <v>80</v>
      </c>
      <c r="BK278" s="203">
        <f>ROUND(I278*H278,2)</f>
        <v>0</v>
      </c>
      <c r="BL278" s="24" t="s">
        <v>151</v>
      </c>
      <c r="BM278" s="24" t="s">
        <v>419</v>
      </c>
    </row>
    <row r="279" spans="2:65" s="1" customFormat="1" ht="13.5">
      <c r="B279" s="41"/>
      <c r="C279" s="63"/>
      <c r="D279" s="204" t="s">
        <v>153</v>
      </c>
      <c r="E279" s="63"/>
      <c r="F279" s="205" t="s">
        <v>420</v>
      </c>
      <c r="G279" s="63"/>
      <c r="H279" s="63"/>
      <c r="I279" s="163"/>
      <c r="J279" s="63"/>
      <c r="K279" s="63"/>
      <c r="L279" s="61"/>
      <c r="M279" s="206"/>
      <c r="N279" s="42"/>
      <c r="O279" s="42"/>
      <c r="P279" s="42"/>
      <c r="Q279" s="42"/>
      <c r="R279" s="42"/>
      <c r="S279" s="42"/>
      <c r="T279" s="78"/>
      <c r="AT279" s="24" t="s">
        <v>153</v>
      </c>
      <c r="AU279" s="24" t="s">
        <v>82</v>
      </c>
    </row>
    <row r="280" spans="2:65" s="11" customFormat="1" ht="13.5">
      <c r="B280" s="207"/>
      <c r="C280" s="208"/>
      <c r="D280" s="204" t="s">
        <v>155</v>
      </c>
      <c r="E280" s="209" t="s">
        <v>21</v>
      </c>
      <c r="F280" s="210" t="s">
        <v>421</v>
      </c>
      <c r="G280" s="208"/>
      <c r="H280" s="211">
        <v>22035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155</v>
      </c>
      <c r="AU280" s="217" t="s">
        <v>82</v>
      </c>
      <c r="AV280" s="11" t="s">
        <v>82</v>
      </c>
      <c r="AW280" s="11" t="s">
        <v>35</v>
      </c>
      <c r="AX280" s="11" t="s">
        <v>72</v>
      </c>
      <c r="AY280" s="217" t="s">
        <v>144</v>
      </c>
    </row>
    <row r="281" spans="2:65" s="1" customFormat="1" ht="16.5" customHeight="1">
      <c r="B281" s="41"/>
      <c r="C281" s="192" t="s">
        <v>422</v>
      </c>
      <c r="D281" s="192" t="s">
        <v>146</v>
      </c>
      <c r="E281" s="193" t="s">
        <v>423</v>
      </c>
      <c r="F281" s="194" t="s">
        <v>424</v>
      </c>
      <c r="G281" s="195" t="s">
        <v>149</v>
      </c>
      <c r="H281" s="196">
        <v>283.2</v>
      </c>
      <c r="I281" s="197"/>
      <c r="J281" s="198">
        <f>ROUND(I281*H281,2)</f>
        <v>0</v>
      </c>
      <c r="K281" s="194" t="s">
        <v>150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0.47260000000000002</v>
      </c>
      <c r="R281" s="201">
        <f>Q281*H281</f>
        <v>133.84031999999999</v>
      </c>
      <c r="S281" s="201">
        <v>0</v>
      </c>
      <c r="T281" s="202">
        <f>S281*H281</f>
        <v>0</v>
      </c>
      <c r="AR281" s="24" t="s">
        <v>151</v>
      </c>
      <c r="AT281" s="24" t="s">
        <v>146</v>
      </c>
      <c r="AU281" s="24" t="s">
        <v>82</v>
      </c>
      <c r="AY281" s="24" t="s">
        <v>144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151</v>
      </c>
      <c r="BM281" s="24" t="s">
        <v>425</v>
      </c>
    </row>
    <row r="282" spans="2:65" s="1" customFormat="1" ht="13.5">
      <c r="B282" s="41"/>
      <c r="C282" s="63"/>
      <c r="D282" s="204" t="s">
        <v>153</v>
      </c>
      <c r="E282" s="63"/>
      <c r="F282" s="205" t="s">
        <v>426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153</v>
      </c>
      <c r="AU282" s="24" t="s">
        <v>82</v>
      </c>
    </row>
    <row r="283" spans="2:65" s="11" customFormat="1" ht="27">
      <c r="B283" s="207"/>
      <c r="C283" s="208"/>
      <c r="D283" s="204" t="s">
        <v>155</v>
      </c>
      <c r="E283" s="209" t="s">
        <v>21</v>
      </c>
      <c r="F283" s="210" t="s">
        <v>427</v>
      </c>
      <c r="G283" s="208"/>
      <c r="H283" s="211">
        <v>283.2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" customFormat="1" ht="25.5" customHeight="1">
      <c r="B284" s="41"/>
      <c r="C284" s="192" t="s">
        <v>428</v>
      </c>
      <c r="D284" s="192" t="s">
        <v>146</v>
      </c>
      <c r="E284" s="193" t="s">
        <v>429</v>
      </c>
      <c r="F284" s="194" t="s">
        <v>430</v>
      </c>
      <c r="G284" s="195" t="s">
        <v>149</v>
      </c>
      <c r="H284" s="196">
        <v>45200</v>
      </c>
      <c r="I284" s="197"/>
      <c r="J284" s="198">
        <f>ROUND(I284*H284,2)</f>
        <v>0</v>
      </c>
      <c r="K284" s="194" t="s">
        <v>21</v>
      </c>
      <c r="L284" s="61"/>
      <c r="M284" s="199" t="s">
        <v>21</v>
      </c>
      <c r="N284" s="200" t="s">
        <v>43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4" t="s">
        <v>151</v>
      </c>
      <c r="AT284" s="24" t="s">
        <v>146</v>
      </c>
      <c r="AU284" s="24" t="s">
        <v>82</v>
      </c>
      <c r="AY284" s="24" t="s">
        <v>144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80</v>
      </c>
      <c r="BK284" s="203">
        <f>ROUND(I284*H284,2)</f>
        <v>0</v>
      </c>
      <c r="BL284" s="24" t="s">
        <v>151</v>
      </c>
      <c r="BM284" s="24" t="s">
        <v>431</v>
      </c>
    </row>
    <row r="285" spans="2:65" s="1" customFormat="1" ht="27">
      <c r="B285" s="41"/>
      <c r="C285" s="63"/>
      <c r="D285" s="204" t="s">
        <v>153</v>
      </c>
      <c r="E285" s="63"/>
      <c r="F285" s="205" t="s">
        <v>432</v>
      </c>
      <c r="G285" s="63"/>
      <c r="H285" s="63"/>
      <c r="I285" s="163"/>
      <c r="J285" s="63"/>
      <c r="K285" s="63"/>
      <c r="L285" s="61"/>
      <c r="M285" s="206"/>
      <c r="N285" s="42"/>
      <c r="O285" s="42"/>
      <c r="P285" s="42"/>
      <c r="Q285" s="42"/>
      <c r="R285" s="42"/>
      <c r="S285" s="42"/>
      <c r="T285" s="78"/>
      <c r="AT285" s="24" t="s">
        <v>153</v>
      </c>
      <c r="AU285" s="24" t="s">
        <v>82</v>
      </c>
    </row>
    <row r="286" spans="2:65" s="1" customFormat="1" ht="67.5">
      <c r="B286" s="41"/>
      <c r="C286" s="63"/>
      <c r="D286" s="204" t="s">
        <v>171</v>
      </c>
      <c r="E286" s="63"/>
      <c r="F286" s="218" t="s">
        <v>433</v>
      </c>
      <c r="G286" s="63"/>
      <c r="H286" s="63"/>
      <c r="I286" s="163"/>
      <c r="J286" s="63"/>
      <c r="K286" s="63"/>
      <c r="L286" s="61"/>
      <c r="M286" s="206"/>
      <c r="N286" s="42"/>
      <c r="O286" s="42"/>
      <c r="P286" s="42"/>
      <c r="Q286" s="42"/>
      <c r="R286" s="42"/>
      <c r="S286" s="42"/>
      <c r="T286" s="78"/>
      <c r="AT286" s="24" t="s">
        <v>171</v>
      </c>
      <c r="AU286" s="24" t="s">
        <v>82</v>
      </c>
    </row>
    <row r="287" spans="2:65" s="11" customFormat="1" ht="27">
      <c r="B287" s="207"/>
      <c r="C287" s="208"/>
      <c r="D287" s="204" t="s">
        <v>155</v>
      </c>
      <c r="E287" s="209" t="s">
        <v>21</v>
      </c>
      <c r="F287" s="210" t="s">
        <v>434</v>
      </c>
      <c r="G287" s="208"/>
      <c r="H287" s="211">
        <v>55185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1" customFormat="1" ht="27">
      <c r="B288" s="207"/>
      <c r="C288" s="208"/>
      <c r="D288" s="204" t="s">
        <v>155</v>
      </c>
      <c r="E288" s="209" t="s">
        <v>21</v>
      </c>
      <c r="F288" s="210" t="s">
        <v>435</v>
      </c>
      <c r="G288" s="208"/>
      <c r="H288" s="211">
        <v>240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1" customFormat="1" ht="13.5">
      <c r="B289" s="207"/>
      <c r="C289" s="208"/>
      <c r="D289" s="204" t="s">
        <v>155</v>
      </c>
      <c r="E289" s="209" t="s">
        <v>21</v>
      </c>
      <c r="F289" s="210" t="s">
        <v>436</v>
      </c>
      <c r="G289" s="208"/>
      <c r="H289" s="211">
        <v>-10225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" customFormat="1" ht="25.5" customHeight="1">
      <c r="B290" s="41"/>
      <c r="C290" s="192" t="s">
        <v>437</v>
      </c>
      <c r="D290" s="192" t="s">
        <v>146</v>
      </c>
      <c r="E290" s="193" t="s">
        <v>438</v>
      </c>
      <c r="F290" s="194" t="s">
        <v>439</v>
      </c>
      <c r="G290" s="195" t="s">
        <v>149</v>
      </c>
      <c r="H290" s="196">
        <v>10225</v>
      </c>
      <c r="I290" s="197"/>
      <c r="J290" s="198">
        <f>ROUND(I290*H290,2)</f>
        <v>0</v>
      </c>
      <c r="K290" s="194" t="s">
        <v>21</v>
      </c>
      <c r="L290" s="61"/>
      <c r="M290" s="199" t="s">
        <v>21</v>
      </c>
      <c r="N290" s="200" t="s">
        <v>43</v>
      </c>
      <c r="O290" s="4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4" t="s">
        <v>151</v>
      </c>
      <c r="AT290" s="24" t="s">
        <v>146</v>
      </c>
      <c r="AU290" s="24" t="s">
        <v>82</v>
      </c>
      <c r="AY290" s="24" t="s">
        <v>144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4" t="s">
        <v>80</v>
      </c>
      <c r="BK290" s="203">
        <f>ROUND(I290*H290,2)</f>
        <v>0</v>
      </c>
      <c r="BL290" s="24" t="s">
        <v>151</v>
      </c>
      <c r="BM290" s="24" t="s">
        <v>440</v>
      </c>
    </row>
    <row r="291" spans="2:65" s="1" customFormat="1" ht="27">
      <c r="B291" s="41"/>
      <c r="C291" s="63"/>
      <c r="D291" s="204" t="s">
        <v>153</v>
      </c>
      <c r="E291" s="63"/>
      <c r="F291" s="205" t="s">
        <v>441</v>
      </c>
      <c r="G291" s="63"/>
      <c r="H291" s="63"/>
      <c r="I291" s="163"/>
      <c r="J291" s="63"/>
      <c r="K291" s="63"/>
      <c r="L291" s="61"/>
      <c r="M291" s="206"/>
      <c r="N291" s="42"/>
      <c r="O291" s="42"/>
      <c r="P291" s="42"/>
      <c r="Q291" s="42"/>
      <c r="R291" s="42"/>
      <c r="S291" s="42"/>
      <c r="T291" s="78"/>
      <c r="AT291" s="24" t="s">
        <v>153</v>
      </c>
      <c r="AU291" s="24" t="s">
        <v>82</v>
      </c>
    </row>
    <row r="292" spans="2:65" s="1" customFormat="1" ht="67.5">
      <c r="B292" s="41"/>
      <c r="C292" s="63"/>
      <c r="D292" s="204" t="s">
        <v>171</v>
      </c>
      <c r="E292" s="63"/>
      <c r="F292" s="218" t="s">
        <v>442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171</v>
      </c>
      <c r="AU292" s="24" t="s">
        <v>82</v>
      </c>
    </row>
    <row r="293" spans="2:65" s="12" customFormat="1" ht="13.5">
      <c r="B293" s="219"/>
      <c r="C293" s="220"/>
      <c r="D293" s="204" t="s">
        <v>155</v>
      </c>
      <c r="E293" s="221" t="s">
        <v>21</v>
      </c>
      <c r="F293" s="222" t="s">
        <v>443</v>
      </c>
      <c r="G293" s="220"/>
      <c r="H293" s="221" t="s">
        <v>21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155</v>
      </c>
      <c r="AU293" s="228" t="s">
        <v>82</v>
      </c>
      <c r="AV293" s="12" t="s">
        <v>80</v>
      </c>
      <c r="AW293" s="12" t="s">
        <v>35</v>
      </c>
      <c r="AX293" s="12" t="s">
        <v>72</v>
      </c>
      <c r="AY293" s="228" t="s">
        <v>144</v>
      </c>
    </row>
    <row r="294" spans="2:65" s="11" customFormat="1" ht="13.5">
      <c r="B294" s="207"/>
      <c r="C294" s="208"/>
      <c r="D294" s="204" t="s">
        <v>155</v>
      </c>
      <c r="E294" s="209" t="s">
        <v>21</v>
      </c>
      <c r="F294" s="210" t="s">
        <v>444</v>
      </c>
      <c r="G294" s="208"/>
      <c r="H294" s="211">
        <v>10225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72</v>
      </c>
      <c r="AY294" s="217" t="s">
        <v>144</v>
      </c>
    </row>
    <row r="295" spans="2:65" s="1" customFormat="1" ht="16.5" customHeight="1">
      <c r="B295" s="41"/>
      <c r="C295" s="229" t="s">
        <v>445</v>
      </c>
      <c r="D295" s="229" t="s">
        <v>273</v>
      </c>
      <c r="E295" s="230" t="s">
        <v>446</v>
      </c>
      <c r="F295" s="231" t="s">
        <v>447</v>
      </c>
      <c r="G295" s="232" t="s">
        <v>310</v>
      </c>
      <c r="H295" s="233">
        <v>1840.5</v>
      </c>
      <c r="I295" s="234"/>
      <c r="J295" s="235">
        <f>ROUND(I295*H295,2)</f>
        <v>0</v>
      </c>
      <c r="K295" s="231" t="s">
        <v>150</v>
      </c>
      <c r="L295" s="236"/>
      <c r="M295" s="237" t="s">
        <v>21</v>
      </c>
      <c r="N295" s="238" t="s">
        <v>43</v>
      </c>
      <c r="O295" s="42"/>
      <c r="P295" s="201">
        <f>O295*H295</f>
        <v>0</v>
      </c>
      <c r="Q295" s="201">
        <v>1</v>
      </c>
      <c r="R295" s="201">
        <f>Q295*H295</f>
        <v>1840.5</v>
      </c>
      <c r="S295" s="201">
        <v>0</v>
      </c>
      <c r="T295" s="202">
        <f>S295*H295</f>
        <v>0</v>
      </c>
      <c r="AR295" s="24" t="s">
        <v>193</v>
      </c>
      <c r="AT295" s="24" t="s">
        <v>273</v>
      </c>
      <c r="AU295" s="24" t="s">
        <v>82</v>
      </c>
      <c r="AY295" s="24" t="s">
        <v>144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151</v>
      </c>
      <c r="BM295" s="24" t="s">
        <v>448</v>
      </c>
    </row>
    <row r="296" spans="2:65" s="1" customFormat="1" ht="13.5">
      <c r="B296" s="41"/>
      <c r="C296" s="63"/>
      <c r="D296" s="204" t="s">
        <v>153</v>
      </c>
      <c r="E296" s="63"/>
      <c r="F296" s="205" t="s">
        <v>447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153</v>
      </c>
      <c r="AU296" s="24" t="s">
        <v>82</v>
      </c>
    </row>
    <row r="297" spans="2:65" s="12" customFormat="1" ht="13.5">
      <c r="B297" s="219"/>
      <c r="C297" s="220"/>
      <c r="D297" s="204" t="s">
        <v>155</v>
      </c>
      <c r="E297" s="221" t="s">
        <v>21</v>
      </c>
      <c r="F297" s="222" t="s">
        <v>443</v>
      </c>
      <c r="G297" s="220"/>
      <c r="H297" s="221" t="s">
        <v>21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155</v>
      </c>
      <c r="AU297" s="228" t="s">
        <v>82</v>
      </c>
      <c r="AV297" s="12" t="s">
        <v>80</v>
      </c>
      <c r="AW297" s="12" t="s">
        <v>35</v>
      </c>
      <c r="AX297" s="12" t="s">
        <v>72</v>
      </c>
      <c r="AY297" s="228" t="s">
        <v>144</v>
      </c>
    </row>
    <row r="298" spans="2:65" s="11" customFormat="1" ht="13.5">
      <c r="B298" s="207"/>
      <c r="C298" s="208"/>
      <c r="D298" s="204" t="s">
        <v>155</v>
      </c>
      <c r="E298" s="209" t="s">
        <v>21</v>
      </c>
      <c r="F298" s="210" t="s">
        <v>449</v>
      </c>
      <c r="G298" s="208"/>
      <c r="H298" s="211">
        <v>1022.5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155</v>
      </c>
      <c r="AU298" s="217" t="s">
        <v>82</v>
      </c>
      <c r="AV298" s="11" t="s">
        <v>82</v>
      </c>
      <c r="AW298" s="11" t="s">
        <v>35</v>
      </c>
      <c r="AX298" s="11" t="s">
        <v>72</v>
      </c>
      <c r="AY298" s="217" t="s">
        <v>144</v>
      </c>
    </row>
    <row r="299" spans="2:65" s="11" customFormat="1" ht="13.5">
      <c r="B299" s="207"/>
      <c r="C299" s="208"/>
      <c r="D299" s="204" t="s">
        <v>155</v>
      </c>
      <c r="E299" s="208"/>
      <c r="F299" s="210" t="s">
        <v>450</v>
      </c>
      <c r="G299" s="208"/>
      <c r="H299" s="211">
        <v>1840.5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6</v>
      </c>
      <c r="AX299" s="11" t="s">
        <v>80</v>
      </c>
      <c r="AY299" s="217" t="s">
        <v>144</v>
      </c>
    </row>
    <row r="300" spans="2:65" s="1" customFormat="1" ht="25.5" customHeight="1">
      <c r="B300" s="41"/>
      <c r="C300" s="192" t="s">
        <v>451</v>
      </c>
      <c r="D300" s="192" t="s">
        <v>146</v>
      </c>
      <c r="E300" s="193" t="s">
        <v>452</v>
      </c>
      <c r="F300" s="194" t="s">
        <v>453</v>
      </c>
      <c r="G300" s="195" t="s">
        <v>149</v>
      </c>
      <c r="H300" s="196">
        <v>20475</v>
      </c>
      <c r="I300" s="197"/>
      <c r="J300" s="198">
        <f>ROUND(I300*H300,2)</f>
        <v>0</v>
      </c>
      <c r="K300" s="194" t="s">
        <v>150</v>
      </c>
      <c r="L300" s="61"/>
      <c r="M300" s="199" t="s">
        <v>21</v>
      </c>
      <c r="N300" s="200" t="s">
        <v>43</v>
      </c>
      <c r="O300" s="42"/>
      <c r="P300" s="201">
        <f>O300*H300</f>
        <v>0</v>
      </c>
      <c r="Q300" s="201">
        <v>0.13188</v>
      </c>
      <c r="R300" s="201">
        <f>Q300*H300</f>
        <v>2700.2429999999999</v>
      </c>
      <c r="S300" s="201">
        <v>0</v>
      </c>
      <c r="T300" s="202">
        <f>S300*H300</f>
        <v>0</v>
      </c>
      <c r="AR300" s="24" t="s">
        <v>151</v>
      </c>
      <c r="AT300" s="24" t="s">
        <v>146</v>
      </c>
      <c r="AU300" s="24" t="s">
        <v>82</v>
      </c>
      <c r="AY300" s="24" t="s">
        <v>144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4" t="s">
        <v>80</v>
      </c>
      <c r="BK300" s="203">
        <f>ROUND(I300*H300,2)</f>
        <v>0</v>
      </c>
      <c r="BL300" s="24" t="s">
        <v>151</v>
      </c>
      <c r="BM300" s="24" t="s">
        <v>454</v>
      </c>
    </row>
    <row r="301" spans="2:65" s="1" customFormat="1" ht="27">
      <c r="B301" s="41"/>
      <c r="C301" s="63"/>
      <c r="D301" s="204" t="s">
        <v>153</v>
      </c>
      <c r="E301" s="63"/>
      <c r="F301" s="205" t="s">
        <v>455</v>
      </c>
      <c r="G301" s="63"/>
      <c r="H301" s="63"/>
      <c r="I301" s="163"/>
      <c r="J301" s="63"/>
      <c r="K301" s="63"/>
      <c r="L301" s="61"/>
      <c r="M301" s="206"/>
      <c r="N301" s="42"/>
      <c r="O301" s="42"/>
      <c r="P301" s="42"/>
      <c r="Q301" s="42"/>
      <c r="R301" s="42"/>
      <c r="S301" s="42"/>
      <c r="T301" s="78"/>
      <c r="AT301" s="24" t="s">
        <v>153</v>
      </c>
      <c r="AU301" s="24" t="s">
        <v>82</v>
      </c>
    </row>
    <row r="302" spans="2:65" s="11" customFormat="1" ht="27">
      <c r="B302" s="207"/>
      <c r="C302" s="208"/>
      <c r="D302" s="204" t="s">
        <v>155</v>
      </c>
      <c r="E302" s="209" t="s">
        <v>21</v>
      </c>
      <c r="F302" s="210" t="s">
        <v>456</v>
      </c>
      <c r="G302" s="208"/>
      <c r="H302" s="211">
        <v>20475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155</v>
      </c>
      <c r="AU302" s="217" t="s">
        <v>82</v>
      </c>
      <c r="AV302" s="11" t="s">
        <v>82</v>
      </c>
      <c r="AW302" s="11" t="s">
        <v>35</v>
      </c>
      <c r="AX302" s="11" t="s">
        <v>72</v>
      </c>
      <c r="AY302" s="217" t="s">
        <v>144</v>
      </c>
    </row>
    <row r="303" spans="2:65" s="1" customFormat="1" ht="16.5" customHeight="1">
      <c r="B303" s="41"/>
      <c r="C303" s="192" t="s">
        <v>457</v>
      </c>
      <c r="D303" s="192" t="s">
        <v>146</v>
      </c>
      <c r="E303" s="193" t="s">
        <v>458</v>
      </c>
      <c r="F303" s="194" t="s">
        <v>459</v>
      </c>
      <c r="G303" s="195" t="s">
        <v>183</v>
      </c>
      <c r="H303" s="196">
        <v>801.05</v>
      </c>
      <c r="I303" s="197"/>
      <c r="J303" s="198">
        <f>ROUND(I303*H303,2)</f>
        <v>0</v>
      </c>
      <c r="K303" s="194" t="s">
        <v>150</v>
      </c>
      <c r="L303" s="61"/>
      <c r="M303" s="199" t="s">
        <v>21</v>
      </c>
      <c r="N303" s="200" t="s">
        <v>43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151</v>
      </c>
      <c r="AT303" s="24" t="s">
        <v>146</v>
      </c>
      <c r="AU303" s="24" t="s">
        <v>82</v>
      </c>
      <c r="AY303" s="24" t="s">
        <v>144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80</v>
      </c>
      <c r="BK303" s="203">
        <f>ROUND(I303*H303,2)</f>
        <v>0</v>
      </c>
      <c r="BL303" s="24" t="s">
        <v>151</v>
      </c>
      <c r="BM303" s="24" t="s">
        <v>460</v>
      </c>
    </row>
    <row r="304" spans="2:65" s="1" customFormat="1" ht="13.5">
      <c r="B304" s="41"/>
      <c r="C304" s="63"/>
      <c r="D304" s="204" t="s">
        <v>153</v>
      </c>
      <c r="E304" s="63"/>
      <c r="F304" s="205" t="s">
        <v>461</v>
      </c>
      <c r="G304" s="63"/>
      <c r="H304" s="63"/>
      <c r="I304" s="163"/>
      <c r="J304" s="63"/>
      <c r="K304" s="63"/>
      <c r="L304" s="61"/>
      <c r="M304" s="206"/>
      <c r="N304" s="42"/>
      <c r="O304" s="42"/>
      <c r="P304" s="42"/>
      <c r="Q304" s="42"/>
      <c r="R304" s="42"/>
      <c r="S304" s="42"/>
      <c r="T304" s="78"/>
      <c r="AT304" s="24" t="s">
        <v>153</v>
      </c>
      <c r="AU304" s="24" t="s">
        <v>82</v>
      </c>
    </row>
    <row r="305" spans="2:65" s="11" customFormat="1" ht="13.5">
      <c r="B305" s="207"/>
      <c r="C305" s="208"/>
      <c r="D305" s="204" t="s">
        <v>155</v>
      </c>
      <c r="E305" s="209" t="s">
        <v>21</v>
      </c>
      <c r="F305" s="210" t="s">
        <v>462</v>
      </c>
      <c r="G305" s="208"/>
      <c r="H305" s="211">
        <v>801.05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35</v>
      </c>
      <c r="AX305" s="11" t="s">
        <v>72</v>
      </c>
      <c r="AY305" s="217" t="s">
        <v>144</v>
      </c>
    </row>
    <row r="306" spans="2:65" s="1" customFormat="1" ht="16.5" customHeight="1">
      <c r="B306" s="41"/>
      <c r="C306" s="229" t="s">
        <v>463</v>
      </c>
      <c r="D306" s="229" t="s">
        <v>273</v>
      </c>
      <c r="E306" s="230" t="s">
        <v>308</v>
      </c>
      <c r="F306" s="231" t="s">
        <v>309</v>
      </c>
      <c r="G306" s="232" t="s">
        <v>310</v>
      </c>
      <c r="H306" s="233">
        <v>1441.89</v>
      </c>
      <c r="I306" s="234"/>
      <c r="J306" s="235">
        <f>ROUND(I306*H306,2)</f>
        <v>0</v>
      </c>
      <c r="K306" s="231" t="s">
        <v>21</v>
      </c>
      <c r="L306" s="236"/>
      <c r="M306" s="237" t="s">
        <v>21</v>
      </c>
      <c r="N306" s="238" t="s">
        <v>43</v>
      </c>
      <c r="O306" s="42"/>
      <c r="P306" s="201">
        <f>O306*H306</f>
        <v>0</v>
      </c>
      <c r="Q306" s="201">
        <v>1</v>
      </c>
      <c r="R306" s="201">
        <f>Q306*H306</f>
        <v>1441.89</v>
      </c>
      <c r="S306" s="201">
        <v>0</v>
      </c>
      <c r="T306" s="202">
        <f>S306*H306</f>
        <v>0</v>
      </c>
      <c r="AR306" s="24" t="s">
        <v>193</v>
      </c>
      <c r="AT306" s="24" t="s">
        <v>273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464</v>
      </c>
    </row>
    <row r="307" spans="2:65" s="1" customFormat="1" ht="13.5">
      <c r="B307" s="41"/>
      <c r="C307" s="63"/>
      <c r="D307" s="204" t="s">
        <v>153</v>
      </c>
      <c r="E307" s="63"/>
      <c r="F307" s="205" t="s">
        <v>309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1" customFormat="1" ht="13.5">
      <c r="B308" s="207"/>
      <c r="C308" s="208"/>
      <c r="D308" s="204" t="s">
        <v>155</v>
      </c>
      <c r="E308" s="209" t="s">
        <v>21</v>
      </c>
      <c r="F308" s="210" t="s">
        <v>462</v>
      </c>
      <c r="G308" s="208"/>
      <c r="H308" s="211">
        <v>801.05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72</v>
      </c>
      <c r="AY308" s="217" t="s">
        <v>144</v>
      </c>
    </row>
    <row r="309" spans="2:65" s="11" customFormat="1" ht="13.5">
      <c r="B309" s="207"/>
      <c r="C309" s="208"/>
      <c r="D309" s="204" t="s">
        <v>155</v>
      </c>
      <c r="E309" s="208"/>
      <c r="F309" s="210" t="s">
        <v>465</v>
      </c>
      <c r="G309" s="208"/>
      <c r="H309" s="211">
        <v>1441.89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155</v>
      </c>
      <c r="AU309" s="217" t="s">
        <v>82</v>
      </c>
      <c r="AV309" s="11" t="s">
        <v>82</v>
      </c>
      <c r="AW309" s="11" t="s">
        <v>6</v>
      </c>
      <c r="AX309" s="11" t="s">
        <v>80</v>
      </c>
      <c r="AY309" s="217" t="s">
        <v>144</v>
      </c>
    </row>
    <row r="310" spans="2:65" s="1" customFormat="1" ht="16.5" customHeight="1">
      <c r="B310" s="41"/>
      <c r="C310" s="192" t="s">
        <v>466</v>
      </c>
      <c r="D310" s="192" t="s">
        <v>146</v>
      </c>
      <c r="E310" s="193" t="s">
        <v>467</v>
      </c>
      <c r="F310" s="194" t="s">
        <v>468</v>
      </c>
      <c r="G310" s="195" t="s">
        <v>183</v>
      </c>
      <c r="H310" s="196">
        <v>395.25</v>
      </c>
      <c r="I310" s="197"/>
      <c r="J310" s="198">
        <f>ROUND(I310*H310,2)</f>
        <v>0</v>
      </c>
      <c r="K310" s="194" t="s">
        <v>150</v>
      </c>
      <c r="L310" s="61"/>
      <c r="M310" s="199" t="s">
        <v>21</v>
      </c>
      <c r="N310" s="200" t="s">
        <v>43</v>
      </c>
      <c r="O310" s="4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4" t="s">
        <v>151</v>
      </c>
      <c r="AT310" s="24" t="s">
        <v>146</v>
      </c>
      <c r="AU310" s="24" t="s">
        <v>82</v>
      </c>
      <c r="AY310" s="24" t="s">
        <v>144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80</v>
      </c>
      <c r="BK310" s="203">
        <f>ROUND(I310*H310,2)</f>
        <v>0</v>
      </c>
      <c r="BL310" s="24" t="s">
        <v>151</v>
      </c>
      <c r="BM310" s="24" t="s">
        <v>469</v>
      </c>
    </row>
    <row r="311" spans="2:65" s="1" customFormat="1" ht="13.5">
      <c r="B311" s="41"/>
      <c r="C311" s="63"/>
      <c r="D311" s="204" t="s">
        <v>153</v>
      </c>
      <c r="E311" s="63"/>
      <c r="F311" s="205" t="s">
        <v>470</v>
      </c>
      <c r="G311" s="63"/>
      <c r="H311" s="63"/>
      <c r="I311" s="163"/>
      <c r="J311" s="63"/>
      <c r="K311" s="63"/>
      <c r="L311" s="61"/>
      <c r="M311" s="206"/>
      <c r="N311" s="42"/>
      <c r="O311" s="42"/>
      <c r="P311" s="42"/>
      <c r="Q311" s="42"/>
      <c r="R311" s="42"/>
      <c r="S311" s="42"/>
      <c r="T311" s="78"/>
      <c r="AT311" s="24" t="s">
        <v>153</v>
      </c>
      <c r="AU311" s="24" t="s">
        <v>82</v>
      </c>
    </row>
    <row r="312" spans="2:65" s="11" customFormat="1" ht="13.5">
      <c r="B312" s="207"/>
      <c r="C312" s="208"/>
      <c r="D312" s="204" t="s">
        <v>155</v>
      </c>
      <c r="E312" s="209" t="s">
        <v>21</v>
      </c>
      <c r="F312" s="210" t="s">
        <v>471</v>
      </c>
      <c r="G312" s="208"/>
      <c r="H312" s="211">
        <v>395.25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155</v>
      </c>
      <c r="AU312" s="217" t="s">
        <v>82</v>
      </c>
      <c r="AV312" s="11" t="s">
        <v>82</v>
      </c>
      <c r="AW312" s="11" t="s">
        <v>35</v>
      </c>
      <c r="AX312" s="11" t="s">
        <v>72</v>
      </c>
      <c r="AY312" s="217" t="s">
        <v>144</v>
      </c>
    </row>
    <row r="313" spans="2:65" s="1" customFormat="1" ht="16.5" customHeight="1">
      <c r="B313" s="41"/>
      <c r="C313" s="229" t="s">
        <v>472</v>
      </c>
      <c r="D313" s="229" t="s">
        <v>273</v>
      </c>
      <c r="E313" s="230" t="s">
        <v>473</v>
      </c>
      <c r="F313" s="231" t="s">
        <v>474</v>
      </c>
      <c r="G313" s="232" t="s">
        <v>310</v>
      </c>
      <c r="H313" s="233">
        <v>830.02499999999998</v>
      </c>
      <c r="I313" s="234"/>
      <c r="J313" s="235">
        <f>ROUND(I313*H313,2)</f>
        <v>0</v>
      </c>
      <c r="K313" s="231" t="s">
        <v>150</v>
      </c>
      <c r="L313" s="236"/>
      <c r="M313" s="237" t="s">
        <v>21</v>
      </c>
      <c r="N313" s="238" t="s">
        <v>43</v>
      </c>
      <c r="O313" s="42"/>
      <c r="P313" s="201">
        <f>O313*H313</f>
        <v>0</v>
      </c>
      <c r="Q313" s="201">
        <v>1</v>
      </c>
      <c r="R313" s="201">
        <f>Q313*H313</f>
        <v>830.02499999999998</v>
      </c>
      <c r="S313" s="201">
        <v>0</v>
      </c>
      <c r="T313" s="202">
        <f>S313*H313</f>
        <v>0</v>
      </c>
      <c r="AR313" s="24" t="s">
        <v>193</v>
      </c>
      <c r="AT313" s="24" t="s">
        <v>273</v>
      </c>
      <c r="AU313" s="24" t="s">
        <v>82</v>
      </c>
      <c r="AY313" s="24" t="s">
        <v>144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80</v>
      </c>
      <c r="BK313" s="203">
        <f>ROUND(I313*H313,2)</f>
        <v>0</v>
      </c>
      <c r="BL313" s="24" t="s">
        <v>151</v>
      </c>
      <c r="BM313" s="24" t="s">
        <v>475</v>
      </c>
    </row>
    <row r="314" spans="2:65" s="1" customFormat="1" ht="13.5">
      <c r="B314" s="41"/>
      <c r="C314" s="63"/>
      <c r="D314" s="204" t="s">
        <v>153</v>
      </c>
      <c r="E314" s="63"/>
      <c r="F314" s="205" t="s">
        <v>474</v>
      </c>
      <c r="G314" s="63"/>
      <c r="H314" s="63"/>
      <c r="I314" s="163"/>
      <c r="J314" s="63"/>
      <c r="K314" s="63"/>
      <c r="L314" s="61"/>
      <c r="M314" s="206"/>
      <c r="N314" s="42"/>
      <c r="O314" s="42"/>
      <c r="P314" s="42"/>
      <c r="Q314" s="42"/>
      <c r="R314" s="42"/>
      <c r="S314" s="42"/>
      <c r="T314" s="78"/>
      <c r="AT314" s="24" t="s">
        <v>153</v>
      </c>
      <c r="AU314" s="24" t="s">
        <v>82</v>
      </c>
    </row>
    <row r="315" spans="2:65" s="11" customFormat="1" ht="13.5">
      <c r="B315" s="207"/>
      <c r="C315" s="208"/>
      <c r="D315" s="204" t="s">
        <v>155</v>
      </c>
      <c r="E315" s="209" t="s">
        <v>21</v>
      </c>
      <c r="F315" s="210" t="s">
        <v>471</v>
      </c>
      <c r="G315" s="208"/>
      <c r="H315" s="211">
        <v>395.25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1" customFormat="1" ht="13.5">
      <c r="B316" s="207"/>
      <c r="C316" s="208"/>
      <c r="D316" s="204" t="s">
        <v>155</v>
      </c>
      <c r="E316" s="208"/>
      <c r="F316" s="210" t="s">
        <v>476</v>
      </c>
      <c r="G316" s="208"/>
      <c r="H316" s="211">
        <v>830.02499999999998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6</v>
      </c>
      <c r="AX316" s="11" t="s">
        <v>80</v>
      </c>
      <c r="AY316" s="217" t="s">
        <v>144</v>
      </c>
    </row>
    <row r="317" spans="2:65" s="1" customFormat="1" ht="16.5" customHeight="1">
      <c r="B317" s="41"/>
      <c r="C317" s="192" t="s">
        <v>477</v>
      </c>
      <c r="D317" s="192" t="s">
        <v>146</v>
      </c>
      <c r="E317" s="193" t="s">
        <v>478</v>
      </c>
      <c r="F317" s="194" t="s">
        <v>479</v>
      </c>
      <c r="G317" s="195" t="s">
        <v>149</v>
      </c>
      <c r="H317" s="196">
        <v>20825</v>
      </c>
      <c r="I317" s="197"/>
      <c r="J317" s="198">
        <f>ROUND(I317*H317,2)</f>
        <v>0</v>
      </c>
      <c r="K317" s="194" t="s">
        <v>150</v>
      </c>
      <c r="L317" s="61"/>
      <c r="M317" s="199" t="s">
        <v>21</v>
      </c>
      <c r="N317" s="200" t="s">
        <v>43</v>
      </c>
      <c r="O317" s="42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AR317" s="24" t="s">
        <v>151</v>
      </c>
      <c r="AT317" s="24" t="s">
        <v>146</v>
      </c>
      <c r="AU317" s="24" t="s">
        <v>82</v>
      </c>
      <c r="AY317" s="24" t="s">
        <v>144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151</v>
      </c>
      <c r="BM317" s="24" t="s">
        <v>480</v>
      </c>
    </row>
    <row r="318" spans="2:65" s="1" customFormat="1" ht="13.5">
      <c r="B318" s="41"/>
      <c r="C318" s="63"/>
      <c r="D318" s="204" t="s">
        <v>153</v>
      </c>
      <c r="E318" s="63"/>
      <c r="F318" s="205" t="s">
        <v>481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153</v>
      </c>
      <c r="AU318" s="24" t="s">
        <v>82</v>
      </c>
    </row>
    <row r="319" spans="2:65" s="12" customFormat="1" ht="13.5">
      <c r="B319" s="219"/>
      <c r="C319" s="220"/>
      <c r="D319" s="204" t="s">
        <v>155</v>
      </c>
      <c r="E319" s="221" t="s">
        <v>21</v>
      </c>
      <c r="F319" s="222" t="s">
        <v>482</v>
      </c>
      <c r="G319" s="220"/>
      <c r="H319" s="221" t="s">
        <v>21</v>
      </c>
      <c r="I319" s="223"/>
      <c r="J319" s="220"/>
      <c r="K319" s="220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155</v>
      </c>
      <c r="AU319" s="228" t="s">
        <v>82</v>
      </c>
      <c r="AV319" s="12" t="s">
        <v>80</v>
      </c>
      <c r="AW319" s="12" t="s">
        <v>35</v>
      </c>
      <c r="AX319" s="12" t="s">
        <v>72</v>
      </c>
      <c r="AY319" s="228" t="s">
        <v>144</v>
      </c>
    </row>
    <row r="320" spans="2:65" s="11" customFormat="1" ht="13.5">
      <c r="B320" s="207"/>
      <c r="C320" s="208"/>
      <c r="D320" s="204" t="s">
        <v>155</v>
      </c>
      <c r="E320" s="209" t="s">
        <v>21</v>
      </c>
      <c r="F320" s="210" t="s">
        <v>483</v>
      </c>
      <c r="G320" s="208"/>
      <c r="H320" s="211">
        <v>20475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155</v>
      </c>
      <c r="AU320" s="217" t="s">
        <v>82</v>
      </c>
      <c r="AV320" s="11" t="s">
        <v>82</v>
      </c>
      <c r="AW320" s="11" t="s">
        <v>35</v>
      </c>
      <c r="AX320" s="11" t="s">
        <v>72</v>
      </c>
      <c r="AY320" s="217" t="s">
        <v>144</v>
      </c>
    </row>
    <row r="321" spans="2:65" s="11" customFormat="1" ht="13.5">
      <c r="B321" s="207"/>
      <c r="C321" s="208"/>
      <c r="D321" s="204" t="s">
        <v>155</v>
      </c>
      <c r="E321" s="209" t="s">
        <v>21</v>
      </c>
      <c r="F321" s="210" t="s">
        <v>484</v>
      </c>
      <c r="G321" s="208"/>
      <c r="H321" s="211">
        <v>350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72</v>
      </c>
      <c r="AY321" s="217" t="s">
        <v>144</v>
      </c>
    </row>
    <row r="322" spans="2:65" s="1" customFormat="1" ht="16.5" customHeight="1">
      <c r="B322" s="41"/>
      <c r="C322" s="192" t="s">
        <v>485</v>
      </c>
      <c r="D322" s="192" t="s">
        <v>146</v>
      </c>
      <c r="E322" s="193" t="s">
        <v>486</v>
      </c>
      <c r="F322" s="194" t="s">
        <v>487</v>
      </c>
      <c r="G322" s="195" t="s">
        <v>488</v>
      </c>
      <c r="H322" s="196">
        <v>8505</v>
      </c>
      <c r="I322" s="197"/>
      <c r="J322" s="198">
        <f>ROUND(I322*H322,2)</f>
        <v>0</v>
      </c>
      <c r="K322" s="194" t="s">
        <v>21</v>
      </c>
      <c r="L322" s="61"/>
      <c r="M322" s="199" t="s">
        <v>21</v>
      </c>
      <c r="N322" s="200" t="s">
        <v>43</v>
      </c>
      <c r="O322" s="42"/>
      <c r="P322" s="201">
        <f>O322*H322</f>
        <v>0</v>
      </c>
      <c r="Q322" s="201">
        <v>6.0999999999999997E-4</v>
      </c>
      <c r="R322" s="201">
        <f>Q322*H322</f>
        <v>5.1880499999999996</v>
      </c>
      <c r="S322" s="201">
        <v>0</v>
      </c>
      <c r="T322" s="202">
        <f>S322*H322</f>
        <v>0</v>
      </c>
      <c r="AR322" s="24" t="s">
        <v>151</v>
      </c>
      <c r="AT322" s="24" t="s">
        <v>146</v>
      </c>
      <c r="AU322" s="24" t="s">
        <v>82</v>
      </c>
      <c r="AY322" s="24" t="s">
        <v>144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80</v>
      </c>
      <c r="BK322" s="203">
        <f>ROUND(I322*H322,2)</f>
        <v>0</v>
      </c>
      <c r="BL322" s="24" t="s">
        <v>151</v>
      </c>
      <c r="BM322" s="24" t="s">
        <v>489</v>
      </c>
    </row>
    <row r="323" spans="2:65" s="1" customFormat="1" ht="13.5">
      <c r="B323" s="41"/>
      <c r="C323" s="63"/>
      <c r="D323" s="204" t="s">
        <v>153</v>
      </c>
      <c r="E323" s="63"/>
      <c r="F323" s="205" t="s">
        <v>487</v>
      </c>
      <c r="G323" s="63"/>
      <c r="H323" s="63"/>
      <c r="I323" s="163"/>
      <c r="J323" s="63"/>
      <c r="K323" s="63"/>
      <c r="L323" s="61"/>
      <c r="M323" s="206"/>
      <c r="N323" s="42"/>
      <c r="O323" s="42"/>
      <c r="P323" s="42"/>
      <c r="Q323" s="42"/>
      <c r="R323" s="42"/>
      <c r="S323" s="42"/>
      <c r="T323" s="78"/>
      <c r="AT323" s="24" t="s">
        <v>153</v>
      </c>
      <c r="AU323" s="24" t="s">
        <v>82</v>
      </c>
    </row>
    <row r="324" spans="2:65" s="11" customFormat="1" ht="13.5">
      <c r="B324" s="207"/>
      <c r="C324" s="208"/>
      <c r="D324" s="204" t="s">
        <v>155</v>
      </c>
      <c r="E324" s="209" t="s">
        <v>21</v>
      </c>
      <c r="F324" s="210" t="s">
        <v>490</v>
      </c>
      <c r="G324" s="208"/>
      <c r="H324" s="211">
        <v>8505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155</v>
      </c>
      <c r="AU324" s="217" t="s">
        <v>82</v>
      </c>
      <c r="AV324" s="11" t="s">
        <v>82</v>
      </c>
      <c r="AW324" s="11" t="s">
        <v>35</v>
      </c>
      <c r="AX324" s="11" t="s">
        <v>72</v>
      </c>
      <c r="AY324" s="217" t="s">
        <v>144</v>
      </c>
    </row>
    <row r="325" spans="2:65" s="1" customFormat="1" ht="16.5" customHeight="1">
      <c r="B325" s="41"/>
      <c r="C325" s="192" t="s">
        <v>491</v>
      </c>
      <c r="D325" s="192" t="s">
        <v>146</v>
      </c>
      <c r="E325" s="193" t="s">
        <v>492</v>
      </c>
      <c r="F325" s="194" t="s">
        <v>493</v>
      </c>
      <c r="G325" s="195" t="s">
        <v>149</v>
      </c>
      <c r="H325" s="196">
        <v>39740</v>
      </c>
      <c r="I325" s="197"/>
      <c r="J325" s="198">
        <f>ROUND(I325*H325,2)</f>
        <v>0</v>
      </c>
      <c r="K325" s="194" t="s">
        <v>150</v>
      </c>
      <c r="L325" s="61"/>
      <c r="M325" s="199" t="s">
        <v>21</v>
      </c>
      <c r="N325" s="200" t="s">
        <v>43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4" t="s">
        <v>151</v>
      </c>
      <c r="AT325" s="24" t="s">
        <v>146</v>
      </c>
      <c r="AU325" s="24" t="s">
        <v>82</v>
      </c>
      <c r="AY325" s="24" t="s">
        <v>144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80</v>
      </c>
      <c r="BK325" s="203">
        <f>ROUND(I325*H325,2)</f>
        <v>0</v>
      </c>
      <c r="BL325" s="24" t="s">
        <v>151</v>
      </c>
      <c r="BM325" s="24" t="s">
        <v>494</v>
      </c>
    </row>
    <row r="326" spans="2:65" s="1" customFormat="1" ht="13.5">
      <c r="B326" s="41"/>
      <c r="C326" s="63"/>
      <c r="D326" s="204" t="s">
        <v>153</v>
      </c>
      <c r="E326" s="63"/>
      <c r="F326" s="205" t="s">
        <v>495</v>
      </c>
      <c r="G326" s="63"/>
      <c r="H326" s="63"/>
      <c r="I326" s="163"/>
      <c r="J326" s="63"/>
      <c r="K326" s="63"/>
      <c r="L326" s="61"/>
      <c r="M326" s="206"/>
      <c r="N326" s="42"/>
      <c r="O326" s="42"/>
      <c r="P326" s="42"/>
      <c r="Q326" s="42"/>
      <c r="R326" s="42"/>
      <c r="S326" s="42"/>
      <c r="T326" s="78"/>
      <c r="AT326" s="24" t="s">
        <v>153</v>
      </c>
      <c r="AU326" s="24" t="s">
        <v>82</v>
      </c>
    </row>
    <row r="327" spans="2:65" s="12" customFormat="1" ht="27">
      <c r="B327" s="219"/>
      <c r="C327" s="220"/>
      <c r="D327" s="204" t="s">
        <v>155</v>
      </c>
      <c r="E327" s="221" t="s">
        <v>21</v>
      </c>
      <c r="F327" s="222" t="s">
        <v>496</v>
      </c>
      <c r="G327" s="220"/>
      <c r="H327" s="221" t="s">
        <v>21</v>
      </c>
      <c r="I327" s="223"/>
      <c r="J327" s="220"/>
      <c r="K327" s="220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155</v>
      </c>
      <c r="AU327" s="228" t="s">
        <v>82</v>
      </c>
      <c r="AV327" s="12" t="s">
        <v>80</v>
      </c>
      <c r="AW327" s="12" t="s">
        <v>35</v>
      </c>
      <c r="AX327" s="12" t="s">
        <v>72</v>
      </c>
      <c r="AY327" s="228" t="s">
        <v>144</v>
      </c>
    </row>
    <row r="328" spans="2:65" s="11" customFormat="1" ht="13.5">
      <c r="B328" s="207"/>
      <c r="C328" s="208"/>
      <c r="D328" s="204" t="s">
        <v>155</v>
      </c>
      <c r="E328" s="209" t="s">
        <v>21</v>
      </c>
      <c r="F328" s="210" t="s">
        <v>497</v>
      </c>
      <c r="G328" s="208"/>
      <c r="H328" s="211">
        <v>19500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155</v>
      </c>
      <c r="AU328" s="217" t="s">
        <v>82</v>
      </c>
      <c r="AV328" s="11" t="s">
        <v>82</v>
      </c>
      <c r="AW328" s="11" t="s">
        <v>35</v>
      </c>
      <c r="AX328" s="11" t="s">
        <v>72</v>
      </c>
      <c r="AY328" s="217" t="s">
        <v>144</v>
      </c>
    </row>
    <row r="329" spans="2:65" s="11" customFormat="1" ht="13.5">
      <c r="B329" s="207"/>
      <c r="C329" s="208"/>
      <c r="D329" s="204" t="s">
        <v>155</v>
      </c>
      <c r="E329" s="209" t="s">
        <v>21</v>
      </c>
      <c r="F329" s="210" t="s">
        <v>498</v>
      </c>
      <c r="G329" s="208"/>
      <c r="H329" s="211">
        <v>350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155</v>
      </c>
      <c r="AU329" s="217" t="s">
        <v>82</v>
      </c>
      <c r="AV329" s="11" t="s">
        <v>82</v>
      </c>
      <c r="AW329" s="11" t="s">
        <v>35</v>
      </c>
      <c r="AX329" s="11" t="s">
        <v>72</v>
      </c>
      <c r="AY329" s="217" t="s">
        <v>144</v>
      </c>
    </row>
    <row r="330" spans="2:65" s="11" customFormat="1" ht="13.5">
      <c r="B330" s="207"/>
      <c r="C330" s="208"/>
      <c r="D330" s="204" t="s">
        <v>155</v>
      </c>
      <c r="E330" s="209" t="s">
        <v>21</v>
      </c>
      <c r="F330" s="210" t="s">
        <v>499</v>
      </c>
      <c r="G330" s="208"/>
      <c r="H330" s="211">
        <v>19890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72</v>
      </c>
      <c r="AY330" s="217" t="s">
        <v>144</v>
      </c>
    </row>
    <row r="331" spans="2:65" s="1" customFormat="1" ht="25.5" customHeight="1">
      <c r="B331" s="41"/>
      <c r="C331" s="192" t="s">
        <v>500</v>
      </c>
      <c r="D331" s="192" t="s">
        <v>146</v>
      </c>
      <c r="E331" s="193" t="s">
        <v>501</v>
      </c>
      <c r="F331" s="194" t="s">
        <v>502</v>
      </c>
      <c r="G331" s="195" t="s">
        <v>149</v>
      </c>
      <c r="H331" s="196">
        <v>19850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0.10373</v>
      </c>
      <c r="R331" s="201">
        <f>Q331*H331</f>
        <v>2059.0405000000001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503</v>
      </c>
    </row>
    <row r="332" spans="2:65" s="1" customFormat="1" ht="27">
      <c r="B332" s="41"/>
      <c r="C332" s="63"/>
      <c r="D332" s="204" t="s">
        <v>153</v>
      </c>
      <c r="E332" s="63"/>
      <c r="F332" s="205" t="s">
        <v>504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1" customFormat="1" ht="27">
      <c r="B333" s="207"/>
      <c r="C333" s="208"/>
      <c r="D333" s="204" t="s">
        <v>155</v>
      </c>
      <c r="E333" s="209" t="s">
        <v>21</v>
      </c>
      <c r="F333" s="210" t="s">
        <v>505</v>
      </c>
      <c r="G333" s="208"/>
      <c r="H333" s="211">
        <v>19500</v>
      </c>
      <c r="I333" s="212"/>
      <c r="J333" s="208"/>
      <c r="K333" s="208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155</v>
      </c>
      <c r="AU333" s="217" t="s">
        <v>82</v>
      </c>
      <c r="AV333" s="11" t="s">
        <v>82</v>
      </c>
      <c r="AW333" s="11" t="s">
        <v>35</v>
      </c>
      <c r="AX333" s="11" t="s">
        <v>72</v>
      </c>
      <c r="AY333" s="217" t="s">
        <v>144</v>
      </c>
    </row>
    <row r="334" spans="2:65" s="11" customFormat="1" ht="27">
      <c r="B334" s="207"/>
      <c r="C334" s="208"/>
      <c r="D334" s="204" t="s">
        <v>155</v>
      </c>
      <c r="E334" s="209" t="s">
        <v>21</v>
      </c>
      <c r="F334" s="210" t="s">
        <v>506</v>
      </c>
      <c r="G334" s="208"/>
      <c r="H334" s="211">
        <v>350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72</v>
      </c>
      <c r="AY334" s="217" t="s">
        <v>144</v>
      </c>
    </row>
    <row r="335" spans="2:65" s="1" customFormat="1" ht="25.5" customHeight="1">
      <c r="B335" s="41"/>
      <c r="C335" s="192" t="s">
        <v>507</v>
      </c>
      <c r="D335" s="192" t="s">
        <v>146</v>
      </c>
      <c r="E335" s="193" t="s">
        <v>508</v>
      </c>
      <c r="F335" s="194" t="s">
        <v>509</v>
      </c>
      <c r="G335" s="195" t="s">
        <v>149</v>
      </c>
      <c r="H335" s="196">
        <v>20240</v>
      </c>
      <c r="I335" s="197"/>
      <c r="J335" s="198">
        <f>ROUND(I335*H335,2)</f>
        <v>0</v>
      </c>
      <c r="K335" s="194" t="s">
        <v>150</v>
      </c>
      <c r="L335" s="61"/>
      <c r="M335" s="199" t="s">
        <v>21</v>
      </c>
      <c r="N335" s="200" t="s">
        <v>43</v>
      </c>
      <c r="O335" s="42"/>
      <c r="P335" s="201">
        <f>O335*H335</f>
        <v>0</v>
      </c>
      <c r="Q335" s="201">
        <v>0.15559000000000001</v>
      </c>
      <c r="R335" s="201">
        <f>Q335*H335</f>
        <v>3149.1415999999999</v>
      </c>
      <c r="S335" s="201">
        <v>0</v>
      </c>
      <c r="T335" s="202">
        <f>S335*H335</f>
        <v>0</v>
      </c>
      <c r="AR335" s="24" t="s">
        <v>151</v>
      </c>
      <c r="AT335" s="24" t="s">
        <v>146</v>
      </c>
      <c r="AU335" s="24" t="s">
        <v>82</v>
      </c>
      <c r="AY335" s="24" t="s">
        <v>144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4" t="s">
        <v>80</v>
      </c>
      <c r="BK335" s="203">
        <f>ROUND(I335*H335,2)</f>
        <v>0</v>
      </c>
      <c r="BL335" s="24" t="s">
        <v>151</v>
      </c>
      <c r="BM335" s="24" t="s">
        <v>510</v>
      </c>
    </row>
    <row r="336" spans="2:65" s="1" customFormat="1" ht="27">
      <c r="B336" s="41"/>
      <c r="C336" s="63"/>
      <c r="D336" s="204" t="s">
        <v>153</v>
      </c>
      <c r="E336" s="63"/>
      <c r="F336" s="205" t="s">
        <v>511</v>
      </c>
      <c r="G336" s="63"/>
      <c r="H336" s="63"/>
      <c r="I336" s="163"/>
      <c r="J336" s="63"/>
      <c r="K336" s="63"/>
      <c r="L336" s="61"/>
      <c r="M336" s="206"/>
      <c r="N336" s="42"/>
      <c r="O336" s="42"/>
      <c r="P336" s="42"/>
      <c r="Q336" s="42"/>
      <c r="R336" s="42"/>
      <c r="S336" s="42"/>
      <c r="T336" s="78"/>
      <c r="AT336" s="24" t="s">
        <v>153</v>
      </c>
      <c r="AU336" s="24" t="s">
        <v>82</v>
      </c>
    </row>
    <row r="337" spans="2:65" s="11" customFormat="1" ht="27">
      <c r="B337" s="207"/>
      <c r="C337" s="208"/>
      <c r="D337" s="204" t="s">
        <v>155</v>
      </c>
      <c r="E337" s="209" t="s">
        <v>21</v>
      </c>
      <c r="F337" s="210" t="s">
        <v>512</v>
      </c>
      <c r="G337" s="208"/>
      <c r="H337" s="211">
        <v>19890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72</v>
      </c>
      <c r="AY337" s="217" t="s">
        <v>144</v>
      </c>
    </row>
    <row r="338" spans="2:65" s="11" customFormat="1" ht="27">
      <c r="B338" s="207"/>
      <c r="C338" s="208"/>
      <c r="D338" s="204" t="s">
        <v>155</v>
      </c>
      <c r="E338" s="209" t="s">
        <v>21</v>
      </c>
      <c r="F338" s="210" t="s">
        <v>513</v>
      </c>
      <c r="G338" s="208"/>
      <c r="H338" s="211">
        <v>350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155</v>
      </c>
      <c r="AU338" s="217" t="s">
        <v>82</v>
      </c>
      <c r="AV338" s="11" t="s">
        <v>82</v>
      </c>
      <c r="AW338" s="11" t="s">
        <v>35</v>
      </c>
      <c r="AX338" s="11" t="s">
        <v>72</v>
      </c>
      <c r="AY338" s="217" t="s">
        <v>144</v>
      </c>
    </row>
    <row r="339" spans="2:65" s="10" customFormat="1" ht="29.85" customHeight="1">
      <c r="B339" s="176"/>
      <c r="C339" s="177"/>
      <c r="D339" s="178" t="s">
        <v>71</v>
      </c>
      <c r="E339" s="190" t="s">
        <v>193</v>
      </c>
      <c r="F339" s="190" t="s">
        <v>514</v>
      </c>
      <c r="G339" s="177"/>
      <c r="H339" s="177"/>
      <c r="I339" s="180"/>
      <c r="J339" s="191">
        <f>BK339</f>
        <v>0</v>
      </c>
      <c r="K339" s="177"/>
      <c r="L339" s="182"/>
      <c r="M339" s="183"/>
      <c r="N339" s="184"/>
      <c r="O339" s="184"/>
      <c r="P339" s="185">
        <f>SUM(P340:P342)</f>
        <v>0</v>
      </c>
      <c r="Q339" s="184"/>
      <c r="R339" s="185">
        <f>SUM(R340:R342)</f>
        <v>2.6148799999999999</v>
      </c>
      <c r="S339" s="184"/>
      <c r="T339" s="186">
        <f>SUM(T340:T342)</f>
        <v>0</v>
      </c>
      <c r="AR339" s="187" t="s">
        <v>80</v>
      </c>
      <c r="AT339" s="188" t="s">
        <v>71</v>
      </c>
      <c r="AU339" s="188" t="s">
        <v>80</v>
      </c>
      <c r="AY339" s="187" t="s">
        <v>144</v>
      </c>
      <c r="BK339" s="189">
        <f>SUM(BK340:BK342)</f>
        <v>0</v>
      </c>
    </row>
    <row r="340" spans="2:65" s="1" customFormat="1" ht="51" customHeight="1">
      <c r="B340" s="41"/>
      <c r="C340" s="192" t="s">
        <v>515</v>
      </c>
      <c r="D340" s="192" t="s">
        <v>146</v>
      </c>
      <c r="E340" s="193" t="s">
        <v>516</v>
      </c>
      <c r="F340" s="194" t="s">
        <v>517</v>
      </c>
      <c r="G340" s="195" t="s">
        <v>518</v>
      </c>
      <c r="H340" s="196">
        <v>1</v>
      </c>
      <c r="I340" s="197"/>
      <c r="J340" s="198">
        <f>ROUND(I340*H340,2)</f>
        <v>0</v>
      </c>
      <c r="K340" s="194" t="s">
        <v>21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2.6148799999999999</v>
      </c>
      <c r="R340" s="201">
        <f>Q340*H340</f>
        <v>2.6148799999999999</v>
      </c>
      <c r="S340" s="201">
        <v>0</v>
      </c>
      <c r="T340" s="202">
        <f>S340*H340</f>
        <v>0</v>
      </c>
      <c r="AR340" s="24" t="s">
        <v>151</v>
      </c>
      <c r="AT340" s="24" t="s">
        <v>146</v>
      </c>
      <c r="AU340" s="24" t="s">
        <v>82</v>
      </c>
      <c r="AY340" s="24" t="s">
        <v>144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151</v>
      </c>
      <c r="BM340" s="24" t="s">
        <v>519</v>
      </c>
    </row>
    <row r="341" spans="2:65" s="1" customFormat="1" ht="40.5">
      <c r="B341" s="41"/>
      <c r="C341" s="63"/>
      <c r="D341" s="204" t="s">
        <v>153</v>
      </c>
      <c r="E341" s="63"/>
      <c r="F341" s="205" t="s">
        <v>517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153</v>
      </c>
      <c r="AU341" s="24" t="s">
        <v>82</v>
      </c>
    </row>
    <row r="342" spans="2:65" s="11" customFormat="1" ht="27">
      <c r="B342" s="207"/>
      <c r="C342" s="208"/>
      <c r="D342" s="204" t="s">
        <v>155</v>
      </c>
      <c r="E342" s="209" t="s">
        <v>21</v>
      </c>
      <c r="F342" s="210" t="s">
        <v>520</v>
      </c>
      <c r="G342" s="208"/>
      <c r="H342" s="211">
        <v>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155</v>
      </c>
      <c r="AU342" s="217" t="s">
        <v>82</v>
      </c>
      <c r="AV342" s="11" t="s">
        <v>82</v>
      </c>
      <c r="AW342" s="11" t="s">
        <v>35</v>
      </c>
      <c r="AX342" s="11" t="s">
        <v>72</v>
      </c>
      <c r="AY342" s="217" t="s">
        <v>144</v>
      </c>
    </row>
    <row r="343" spans="2:65" s="10" customFormat="1" ht="29.85" customHeight="1">
      <c r="B343" s="176"/>
      <c r="C343" s="177"/>
      <c r="D343" s="178" t="s">
        <v>71</v>
      </c>
      <c r="E343" s="190" t="s">
        <v>199</v>
      </c>
      <c r="F343" s="190" t="s">
        <v>521</v>
      </c>
      <c r="G343" s="177"/>
      <c r="H343" s="177"/>
      <c r="I343" s="180"/>
      <c r="J343" s="191">
        <f>BK343</f>
        <v>0</v>
      </c>
      <c r="K343" s="177"/>
      <c r="L343" s="182"/>
      <c r="M343" s="183"/>
      <c r="N343" s="184"/>
      <c r="O343" s="184"/>
      <c r="P343" s="185">
        <f>SUM(P344:P384)</f>
        <v>0</v>
      </c>
      <c r="Q343" s="184"/>
      <c r="R343" s="185">
        <f>SUM(R344:R384)</f>
        <v>339.36016630000006</v>
      </c>
      <c r="S343" s="184"/>
      <c r="T343" s="186">
        <f>SUM(T344:T384)</f>
        <v>1016.0640000000001</v>
      </c>
      <c r="AR343" s="187" t="s">
        <v>80</v>
      </c>
      <c r="AT343" s="188" t="s">
        <v>71</v>
      </c>
      <c r="AU343" s="188" t="s">
        <v>80</v>
      </c>
      <c r="AY343" s="187" t="s">
        <v>144</v>
      </c>
      <c r="BK343" s="189">
        <f>SUM(BK344:BK384)</f>
        <v>0</v>
      </c>
    </row>
    <row r="344" spans="2:65" s="1" customFormat="1" ht="16.5" customHeight="1">
      <c r="B344" s="41"/>
      <c r="C344" s="192" t="s">
        <v>522</v>
      </c>
      <c r="D344" s="192" t="s">
        <v>146</v>
      </c>
      <c r="E344" s="193" t="s">
        <v>523</v>
      </c>
      <c r="F344" s="194" t="s">
        <v>524</v>
      </c>
      <c r="G344" s="195" t="s">
        <v>518</v>
      </c>
      <c r="H344" s="196">
        <v>16</v>
      </c>
      <c r="I344" s="197"/>
      <c r="J344" s="198">
        <f>ROUND(I344*H344,2)</f>
        <v>0</v>
      </c>
      <c r="K344" s="194" t="s">
        <v>150</v>
      </c>
      <c r="L344" s="61"/>
      <c r="M344" s="199" t="s">
        <v>21</v>
      </c>
      <c r="N344" s="200" t="s">
        <v>43</v>
      </c>
      <c r="O344" s="42"/>
      <c r="P344" s="201">
        <f>O344*H344</f>
        <v>0</v>
      </c>
      <c r="Q344" s="201">
        <v>7.0056599999999998</v>
      </c>
      <c r="R344" s="201">
        <f>Q344*H344</f>
        <v>112.09056</v>
      </c>
      <c r="S344" s="201">
        <v>0</v>
      </c>
      <c r="T344" s="202">
        <f>S344*H344</f>
        <v>0</v>
      </c>
      <c r="AR344" s="24" t="s">
        <v>151</v>
      </c>
      <c r="AT344" s="24" t="s">
        <v>146</v>
      </c>
      <c r="AU344" s="24" t="s">
        <v>82</v>
      </c>
      <c r="AY344" s="24" t="s">
        <v>144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80</v>
      </c>
      <c r="BK344" s="203">
        <f>ROUND(I344*H344,2)</f>
        <v>0</v>
      </c>
      <c r="BL344" s="24" t="s">
        <v>151</v>
      </c>
      <c r="BM344" s="24" t="s">
        <v>525</v>
      </c>
    </row>
    <row r="345" spans="2:65" s="1" customFormat="1" ht="13.5">
      <c r="B345" s="41"/>
      <c r="C345" s="63"/>
      <c r="D345" s="204" t="s">
        <v>153</v>
      </c>
      <c r="E345" s="63"/>
      <c r="F345" s="205" t="s">
        <v>526</v>
      </c>
      <c r="G345" s="63"/>
      <c r="H345" s="63"/>
      <c r="I345" s="163"/>
      <c r="J345" s="63"/>
      <c r="K345" s="63"/>
      <c r="L345" s="61"/>
      <c r="M345" s="206"/>
      <c r="N345" s="42"/>
      <c r="O345" s="42"/>
      <c r="P345" s="42"/>
      <c r="Q345" s="42"/>
      <c r="R345" s="42"/>
      <c r="S345" s="42"/>
      <c r="T345" s="78"/>
      <c r="AT345" s="24" t="s">
        <v>153</v>
      </c>
      <c r="AU345" s="24" t="s">
        <v>82</v>
      </c>
    </row>
    <row r="346" spans="2:65" s="11" customFormat="1" ht="27">
      <c r="B346" s="207"/>
      <c r="C346" s="208"/>
      <c r="D346" s="204" t="s">
        <v>155</v>
      </c>
      <c r="E346" s="209" t="s">
        <v>21</v>
      </c>
      <c r="F346" s="210" t="s">
        <v>527</v>
      </c>
      <c r="G346" s="208"/>
      <c r="H346" s="211">
        <v>16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155</v>
      </c>
      <c r="AU346" s="217" t="s">
        <v>82</v>
      </c>
      <c r="AV346" s="11" t="s">
        <v>82</v>
      </c>
      <c r="AW346" s="11" t="s">
        <v>35</v>
      </c>
      <c r="AX346" s="11" t="s">
        <v>72</v>
      </c>
      <c r="AY346" s="217" t="s">
        <v>144</v>
      </c>
    </row>
    <row r="347" spans="2:65" s="1" customFormat="1" ht="16.5" customHeight="1">
      <c r="B347" s="41"/>
      <c r="C347" s="192" t="s">
        <v>528</v>
      </c>
      <c r="D347" s="192" t="s">
        <v>146</v>
      </c>
      <c r="E347" s="193" t="s">
        <v>529</v>
      </c>
      <c r="F347" s="194" t="s">
        <v>530</v>
      </c>
      <c r="G347" s="195" t="s">
        <v>518</v>
      </c>
      <c r="H347" s="196">
        <v>4</v>
      </c>
      <c r="I347" s="197"/>
      <c r="J347" s="198">
        <f>ROUND(I347*H347,2)</f>
        <v>0</v>
      </c>
      <c r="K347" s="194" t="s">
        <v>150</v>
      </c>
      <c r="L347" s="61"/>
      <c r="M347" s="199" t="s">
        <v>21</v>
      </c>
      <c r="N347" s="200" t="s">
        <v>43</v>
      </c>
      <c r="O347" s="42"/>
      <c r="P347" s="201">
        <f>O347*H347</f>
        <v>0</v>
      </c>
      <c r="Q347" s="201">
        <v>16.75142</v>
      </c>
      <c r="R347" s="201">
        <f>Q347*H347</f>
        <v>67.005679999999998</v>
      </c>
      <c r="S347" s="201">
        <v>0</v>
      </c>
      <c r="T347" s="202">
        <f>S347*H347</f>
        <v>0</v>
      </c>
      <c r="AR347" s="24" t="s">
        <v>151</v>
      </c>
      <c r="AT347" s="24" t="s">
        <v>146</v>
      </c>
      <c r="AU347" s="24" t="s">
        <v>82</v>
      </c>
      <c r="AY347" s="24" t="s">
        <v>144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80</v>
      </c>
      <c r="BK347" s="203">
        <f>ROUND(I347*H347,2)</f>
        <v>0</v>
      </c>
      <c r="BL347" s="24" t="s">
        <v>151</v>
      </c>
      <c r="BM347" s="24" t="s">
        <v>531</v>
      </c>
    </row>
    <row r="348" spans="2:65" s="1" customFormat="1" ht="13.5">
      <c r="B348" s="41"/>
      <c r="C348" s="63"/>
      <c r="D348" s="204" t="s">
        <v>153</v>
      </c>
      <c r="E348" s="63"/>
      <c r="F348" s="205" t="s">
        <v>532</v>
      </c>
      <c r="G348" s="63"/>
      <c r="H348" s="63"/>
      <c r="I348" s="163"/>
      <c r="J348" s="63"/>
      <c r="K348" s="63"/>
      <c r="L348" s="61"/>
      <c r="M348" s="206"/>
      <c r="N348" s="42"/>
      <c r="O348" s="42"/>
      <c r="P348" s="42"/>
      <c r="Q348" s="42"/>
      <c r="R348" s="42"/>
      <c r="S348" s="42"/>
      <c r="T348" s="78"/>
      <c r="AT348" s="24" t="s">
        <v>153</v>
      </c>
      <c r="AU348" s="24" t="s">
        <v>82</v>
      </c>
    </row>
    <row r="349" spans="2:65" s="11" customFormat="1" ht="27">
      <c r="B349" s="207"/>
      <c r="C349" s="208"/>
      <c r="D349" s="204" t="s">
        <v>155</v>
      </c>
      <c r="E349" s="209" t="s">
        <v>21</v>
      </c>
      <c r="F349" s="210" t="s">
        <v>533</v>
      </c>
      <c r="G349" s="208"/>
      <c r="H349" s="211">
        <v>4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155</v>
      </c>
      <c r="AU349" s="217" t="s">
        <v>82</v>
      </c>
      <c r="AV349" s="11" t="s">
        <v>82</v>
      </c>
      <c r="AW349" s="11" t="s">
        <v>35</v>
      </c>
      <c r="AX349" s="11" t="s">
        <v>72</v>
      </c>
      <c r="AY349" s="217" t="s">
        <v>144</v>
      </c>
    </row>
    <row r="350" spans="2:65" s="1" customFormat="1" ht="16.5" customHeight="1">
      <c r="B350" s="41"/>
      <c r="C350" s="192" t="s">
        <v>534</v>
      </c>
      <c r="D350" s="192" t="s">
        <v>146</v>
      </c>
      <c r="E350" s="193" t="s">
        <v>535</v>
      </c>
      <c r="F350" s="194" t="s">
        <v>536</v>
      </c>
      <c r="G350" s="195" t="s">
        <v>488</v>
      </c>
      <c r="H350" s="196">
        <v>74</v>
      </c>
      <c r="I350" s="197"/>
      <c r="J350" s="198">
        <f>ROUND(I350*H350,2)</f>
        <v>0</v>
      </c>
      <c r="K350" s="194" t="s">
        <v>150</v>
      </c>
      <c r="L350" s="61"/>
      <c r="M350" s="199" t="s">
        <v>21</v>
      </c>
      <c r="N350" s="200" t="s">
        <v>43</v>
      </c>
      <c r="O350" s="42"/>
      <c r="P350" s="201">
        <f>O350*H350</f>
        <v>0</v>
      </c>
      <c r="Q350" s="201">
        <v>0.61348000000000003</v>
      </c>
      <c r="R350" s="201">
        <f>Q350*H350</f>
        <v>45.39752</v>
      </c>
      <c r="S350" s="201">
        <v>0</v>
      </c>
      <c r="T350" s="202">
        <f>S350*H350</f>
        <v>0</v>
      </c>
      <c r="AR350" s="24" t="s">
        <v>151</v>
      </c>
      <c r="AT350" s="24" t="s">
        <v>146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537</v>
      </c>
    </row>
    <row r="351" spans="2:65" s="1" customFormat="1" ht="13.5">
      <c r="B351" s="41"/>
      <c r="C351" s="63"/>
      <c r="D351" s="204" t="s">
        <v>153</v>
      </c>
      <c r="E351" s="63"/>
      <c r="F351" s="205" t="s">
        <v>538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 ht="27">
      <c r="B352" s="207"/>
      <c r="C352" s="208"/>
      <c r="D352" s="204" t="s">
        <v>155</v>
      </c>
      <c r="E352" s="209" t="s">
        <v>21</v>
      </c>
      <c r="F352" s="210" t="s">
        <v>539</v>
      </c>
      <c r="G352" s="208"/>
      <c r="H352" s="211">
        <v>74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72</v>
      </c>
      <c r="AY352" s="217" t="s">
        <v>144</v>
      </c>
    </row>
    <row r="353" spans="2:65" s="1" customFormat="1" ht="16.5" customHeight="1">
      <c r="B353" s="41"/>
      <c r="C353" s="229" t="s">
        <v>540</v>
      </c>
      <c r="D353" s="229" t="s">
        <v>273</v>
      </c>
      <c r="E353" s="230" t="s">
        <v>541</v>
      </c>
      <c r="F353" s="231" t="s">
        <v>542</v>
      </c>
      <c r="G353" s="232" t="s">
        <v>488</v>
      </c>
      <c r="H353" s="233">
        <v>75.11</v>
      </c>
      <c r="I353" s="234"/>
      <c r="J353" s="235">
        <f>ROUND(I353*H353,2)</f>
        <v>0</v>
      </c>
      <c r="K353" s="231" t="s">
        <v>150</v>
      </c>
      <c r="L353" s="236"/>
      <c r="M353" s="237" t="s">
        <v>21</v>
      </c>
      <c r="N353" s="238" t="s">
        <v>43</v>
      </c>
      <c r="O353" s="42"/>
      <c r="P353" s="201">
        <f>O353*H353</f>
        <v>0</v>
      </c>
      <c r="Q353" s="201">
        <v>0.32</v>
      </c>
      <c r="R353" s="201">
        <f>Q353*H353</f>
        <v>24.0352</v>
      </c>
      <c r="S353" s="201">
        <v>0</v>
      </c>
      <c r="T353" s="202">
        <f>S353*H353</f>
        <v>0</v>
      </c>
      <c r="AR353" s="24" t="s">
        <v>193</v>
      </c>
      <c r="AT353" s="24" t="s">
        <v>273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543</v>
      </c>
    </row>
    <row r="354" spans="2:65" s="1" customFormat="1" ht="13.5">
      <c r="B354" s="41"/>
      <c r="C354" s="63"/>
      <c r="D354" s="204" t="s">
        <v>153</v>
      </c>
      <c r="E354" s="63"/>
      <c r="F354" s="205" t="s">
        <v>542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1" customFormat="1" ht="13.5">
      <c r="B355" s="207"/>
      <c r="C355" s="208"/>
      <c r="D355" s="204" t="s">
        <v>155</v>
      </c>
      <c r="E355" s="208"/>
      <c r="F355" s="210" t="s">
        <v>544</v>
      </c>
      <c r="G355" s="208"/>
      <c r="H355" s="211">
        <v>75.11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155</v>
      </c>
      <c r="AU355" s="217" t="s">
        <v>82</v>
      </c>
      <c r="AV355" s="11" t="s">
        <v>82</v>
      </c>
      <c r="AW355" s="11" t="s">
        <v>6</v>
      </c>
      <c r="AX355" s="11" t="s">
        <v>80</v>
      </c>
      <c r="AY355" s="217" t="s">
        <v>144</v>
      </c>
    </row>
    <row r="356" spans="2:65" s="1" customFormat="1" ht="16.5" customHeight="1">
      <c r="B356" s="41"/>
      <c r="C356" s="192" t="s">
        <v>545</v>
      </c>
      <c r="D356" s="192" t="s">
        <v>146</v>
      </c>
      <c r="E356" s="193" t="s">
        <v>546</v>
      </c>
      <c r="F356" s="194" t="s">
        <v>547</v>
      </c>
      <c r="G356" s="195" t="s">
        <v>488</v>
      </c>
      <c r="H356" s="196">
        <v>25</v>
      </c>
      <c r="I356" s="197"/>
      <c r="J356" s="198">
        <f>ROUND(I356*H356,2)</f>
        <v>0</v>
      </c>
      <c r="K356" s="194" t="s">
        <v>150</v>
      </c>
      <c r="L356" s="61"/>
      <c r="M356" s="199" t="s">
        <v>21</v>
      </c>
      <c r="N356" s="200" t="s">
        <v>43</v>
      </c>
      <c r="O356" s="42"/>
      <c r="P356" s="201">
        <f>O356*H356</f>
        <v>0</v>
      </c>
      <c r="Q356" s="201">
        <v>1.3682799999999999</v>
      </c>
      <c r="R356" s="201">
        <f>Q356*H356</f>
        <v>34.207000000000001</v>
      </c>
      <c r="S356" s="201">
        <v>0</v>
      </c>
      <c r="T356" s="202">
        <f>S356*H356</f>
        <v>0</v>
      </c>
      <c r="AR356" s="24" t="s">
        <v>151</v>
      </c>
      <c r="AT356" s="24" t="s">
        <v>146</v>
      </c>
      <c r="AU356" s="24" t="s">
        <v>82</v>
      </c>
      <c r="AY356" s="24" t="s">
        <v>144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4" t="s">
        <v>80</v>
      </c>
      <c r="BK356" s="203">
        <f>ROUND(I356*H356,2)</f>
        <v>0</v>
      </c>
      <c r="BL356" s="24" t="s">
        <v>151</v>
      </c>
      <c r="BM356" s="24" t="s">
        <v>548</v>
      </c>
    </row>
    <row r="357" spans="2:65" s="1" customFormat="1" ht="13.5">
      <c r="B357" s="41"/>
      <c r="C357" s="63"/>
      <c r="D357" s="204" t="s">
        <v>153</v>
      </c>
      <c r="E357" s="63"/>
      <c r="F357" s="205" t="s">
        <v>549</v>
      </c>
      <c r="G357" s="63"/>
      <c r="H357" s="63"/>
      <c r="I357" s="163"/>
      <c r="J357" s="63"/>
      <c r="K357" s="63"/>
      <c r="L357" s="61"/>
      <c r="M357" s="206"/>
      <c r="N357" s="42"/>
      <c r="O357" s="42"/>
      <c r="P357" s="42"/>
      <c r="Q357" s="42"/>
      <c r="R357" s="42"/>
      <c r="S357" s="42"/>
      <c r="T357" s="78"/>
      <c r="AT357" s="24" t="s">
        <v>153</v>
      </c>
      <c r="AU357" s="24" t="s">
        <v>82</v>
      </c>
    </row>
    <row r="358" spans="2:65" s="11" customFormat="1" ht="13.5">
      <c r="B358" s="207"/>
      <c r="C358" s="208"/>
      <c r="D358" s="204" t="s">
        <v>155</v>
      </c>
      <c r="E358" s="209" t="s">
        <v>21</v>
      </c>
      <c r="F358" s="210" t="s">
        <v>550</v>
      </c>
      <c r="G358" s="208"/>
      <c r="H358" s="211">
        <v>25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72</v>
      </c>
      <c r="AY358" s="217" t="s">
        <v>144</v>
      </c>
    </row>
    <row r="359" spans="2:65" s="1" customFormat="1" ht="25.5" customHeight="1">
      <c r="B359" s="41"/>
      <c r="C359" s="229" t="s">
        <v>551</v>
      </c>
      <c r="D359" s="229" t="s">
        <v>273</v>
      </c>
      <c r="E359" s="230" t="s">
        <v>552</v>
      </c>
      <c r="F359" s="231" t="s">
        <v>553</v>
      </c>
      <c r="G359" s="232" t="s">
        <v>488</v>
      </c>
      <c r="H359" s="233">
        <v>25.375</v>
      </c>
      <c r="I359" s="234"/>
      <c r="J359" s="235">
        <f>ROUND(I359*H359,2)</f>
        <v>0</v>
      </c>
      <c r="K359" s="231" t="s">
        <v>150</v>
      </c>
      <c r="L359" s="236"/>
      <c r="M359" s="237" t="s">
        <v>21</v>
      </c>
      <c r="N359" s="238" t="s">
        <v>43</v>
      </c>
      <c r="O359" s="42"/>
      <c r="P359" s="201">
        <f>O359*H359</f>
        <v>0</v>
      </c>
      <c r="Q359" s="201">
        <v>0.98</v>
      </c>
      <c r="R359" s="201">
        <f>Q359*H359</f>
        <v>24.8675</v>
      </c>
      <c r="S359" s="201">
        <v>0</v>
      </c>
      <c r="T359" s="202">
        <f>S359*H359</f>
        <v>0</v>
      </c>
      <c r="AR359" s="24" t="s">
        <v>193</v>
      </c>
      <c r="AT359" s="24" t="s">
        <v>273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554</v>
      </c>
    </row>
    <row r="360" spans="2:65" s="1" customFormat="1" ht="13.5">
      <c r="B360" s="41"/>
      <c r="C360" s="63"/>
      <c r="D360" s="204" t="s">
        <v>153</v>
      </c>
      <c r="E360" s="63"/>
      <c r="F360" s="205" t="s">
        <v>553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 ht="13.5">
      <c r="B361" s="207"/>
      <c r="C361" s="208"/>
      <c r="D361" s="204" t="s">
        <v>155</v>
      </c>
      <c r="E361" s="208"/>
      <c r="F361" s="210" t="s">
        <v>555</v>
      </c>
      <c r="G361" s="208"/>
      <c r="H361" s="211">
        <v>25.375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6</v>
      </c>
      <c r="AX361" s="11" t="s">
        <v>80</v>
      </c>
      <c r="AY361" s="217" t="s">
        <v>144</v>
      </c>
    </row>
    <row r="362" spans="2:65" s="1" customFormat="1" ht="25.5" customHeight="1">
      <c r="B362" s="41"/>
      <c r="C362" s="192" t="s">
        <v>556</v>
      </c>
      <c r="D362" s="192" t="s">
        <v>146</v>
      </c>
      <c r="E362" s="193" t="s">
        <v>557</v>
      </c>
      <c r="F362" s="194" t="s">
        <v>558</v>
      </c>
      <c r="G362" s="195" t="s">
        <v>183</v>
      </c>
      <c r="H362" s="196">
        <v>12.89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2.46367</v>
      </c>
      <c r="R362" s="201">
        <f>Q362*H362</f>
        <v>31.756706300000001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559</v>
      </c>
    </row>
    <row r="363" spans="2:65" s="1" customFormat="1" ht="13.5">
      <c r="B363" s="41"/>
      <c r="C363" s="63"/>
      <c r="D363" s="204" t="s">
        <v>153</v>
      </c>
      <c r="E363" s="63"/>
      <c r="F363" s="205" t="s">
        <v>560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1" customFormat="1" ht="13.5">
      <c r="B364" s="207"/>
      <c r="C364" s="208"/>
      <c r="D364" s="204" t="s">
        <v>155</v>
      </c>
      <c r="E364" s="209" t="s">
        <v>21</v>
      </c>
      <c r="F364" s="210" t="s">
        <v>561</v>
      </c>
      <c r="G364" s="208"/>
      <c r="H364" s="211">
        <v>8.14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155</v>
      </c>
      <c r="AU364" s="217" t="s">
        <v>82</v>
      </c>
      <c r="AV364" s="11" t="s">
        <v>82</v>
      </c>
      <c r="AW364" s="11" t="s">
        <v>35</v>
      </c>
      <c r="AX364" s="11" t="s">
        <v>72</v>
      </c>
      <c r="AY364" s="217" t="s">
        <v>144</v>
      </c>
    </row>
    <row r="365" spans="2:65" s="11" customFormat="1" ht="13.5">
      <c r="B365" s="207"/>
      <c r="C365" s="208"/>
      <c r="D365" s="204" t="s">
        <v>155</v>
      </c>
      <c r="E365" s="209" t="s">
        <v>21</v>
      </c>
      <c r="F365" s="210" t="s">
        <v>562</v>
      </c>
      <c r="G365" s="208"/>
      <c r="H365" s="211">
        <v>4.75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155</v>
      </c>
      <c r="AU365" s="217" t="s">
        <v>82</v>
      </c>
      <c r="AV365" s="11" t="s">
        <v>82</v>
      </c>
      <c r="AW365" s="11" t="s">
        <v>35</v>
      </c>
      <c r="AX365" s="11" t="s">
        <v>72</v>
      </c>
      <c r="AY365" s="217" t="s">
        <v>144</v>
      </c>
    </row>
    <row r="366" spans="2:65" s="1" customFormat="1" ht="16.5" customHeight="1">
      <c r="B366" s="41"/>
      <c r="C366" s="192" t="s">
        <v>563</v>
      </c>
      <c r="D366" s="192" t="s">
        <v>146</v>
      </c>
      <c r="E366" s="193" t="s">
        <v>564</v>
      </c>
      <c r="F366" s="194" t="s">
        <v>565</v>
      </c>
      <c r="G366" s="195" t="s">
        <v>488</v>
      </c>
      <c r="H366" s="196">
        <v>8735</v>
      </c>
      <c r="I366" s="197"/>
      <c r="J366" s="198">
        <f>ROUND(I366*H366,2)</f>
        <v>0</v>
      </c>
      <c r="K366" s="194" t="s">
        <v>150</v>
      </c>
      <c r="L366" s="61"/>
      <c r="M366" s="199" t="s">
        <v>21</v>
      </c>
      <c r="N366" s="200" t="s">
        <v>43</v>
      </c>
      <c r="O366" s="42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AR366" s="24" t="s">
        <v>151</v>
      </c>
      <c r="AT366" s="24" t="s">
        <v>146</v>
      </c>
      <c r="AU366" s="24" t="s">
        <v>82</v>
      </c>
      <c r="AY366" s="24" t="s">
        <v>144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80</v>
      </c>
      <c r="BK366" s="203">
        <f>ROUND(I366*H366,2)</f>
        <v>0</v>
      </c>
      <c r="BL366" s="24" t="s">
        <v>151</v>
      </c>
      <c r="BM366" s="24" t="s">
        <v>566</v>
      </c>
    </row>
    <row r="367" spans="2:65" s="1" customFormat="1" ht="13.5">
      <c r="B367" s="41"/>
      <c r="C367" s="63"/>
      <c r="D367" s="204" t="s">
        <v>153</v>
      </c>
      <c r="E367" s="63"/>
      <c r="F367" s="205" t="s">
        <v>567</v>
      </c>
      <c r="G367" s="63"/>
      <c r="H367" s="63"/>
      <c r="I367" s="163"/>
      <c r="J367" s="63"/>
      <c r="K367" s="63"/>
      <c r="L367" s="61"/>
      <c r="M367" s="206"/>
      <c r="N367" s="42"/>
      <c r="O367" s="42"/>
      <c r="P367" s="42"/>
      <c r="Q367" s="42"/>
      <c r="R367" s="42"/>
      <c r="S367" s="42"/>
      <c r="T367" s="78"/>
      <c r="AT367" s="24" t="s">
        <v>153</v>
      </c>
      <c r="AU367" s="24" t="s">
        <v>82</v>
      </c>
    </row>
    <row r="368" spans="2:65" s="11" customFormat="1" ht="13.5">
      <c r="B368" s="207"/>
      <c r="C368" s="208"/>
      <c r="D368" s="204" t="s">
        <v>155</v>
      </c>
      <c r="E368" s="209" t="s">
        <v>21</v>
      </c>
      <c r="F368" s="210" t="s">
        <v>568</v>
      </c>
      <c r="G368" s="208"/>
      <c r="H368" s="211">
        <v>230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155</v>
      </c>
      <c r="AU368" s="217" t="s">
        <v>82</v>
      </c>
      <c r="AV368" s="11" t="s">
        <v>82</v>
      </c>
      <c r="AW368" s="11" t="s">
        <v>35</v>
      </c>
      <c r="AX368" s="11" t="s">
        <v>72</v>
      </c>
      <c r="AY368" s="217" t="s">
        <v>144</v>
      </c>
    </row>
    <row r="369" spans="2:65" s="11" customFormat="1" ht="13.5">
      <c r="B369" s="207"/>
      <c r="C369" s="208"/>
      <c r="D369" s="204" t="s">
        <v>155</v>
      </c>
      <c r="E369" s="209" t="s">
        <v>21</v>
      </c>
      <c r="F369" s="210" t="s">
        <v>569</v>
      </c>
      <c r="G369" s="208"/>
      <c r="H369" s="211">
        <v>8505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155</v>
      </c>
      <c r="AU369" s="217" t="s">
        <v>82</v>
      </c>
      <c r="AV369" s="11" t="s">
        <v>82</v>
      </c>
      <c r="AW369" s="11" t="s">
        <v>35</v>
      </c>
      <c r="AX369" s="11" t="s">
        <v>72</v>
      </c>
      <c r="AY369" s="217" t="s">
        <v>144</v>
      </c>
    </row>
    <row r="370" spans="2:65" s="1" customFormat="1" ht="16.5" customHeight="1">
      <c r="B370" s="41"/>
      <c r="C370" s="192" t="s">
        <v>570</v>
      </c>
      <c r="D370" s="192" t="s">
        <v>146</v>
      </c>
      <c r="E370" s="193" t="s">
        <v>571</v>
      </c>
      <c r="F370" s="194" t="s">
        <v>572</v>
      </c>
      <c r="G370" s="195" t="s">
        <v>488</v>
      </c>
      <c r="H370" s="196">
        <v>5170</v>
      </c>
      <c r="I370" s="197"/>
      <c r="J370" s="198">
        <f>ROUND(I370*H370,2)</f>
        <v>0</v>
      </c>
      <c r="K370" s="194" t="s">
        <v>150</v>
      </c>
      <c r="L370" s="61"/>
      <c r="M370" s="199" t="s">
        <v>21</v>
      </c>
      <c r="N370" s="200" t="s">
        <v>43</v>
      </c>
      <c r="O370" s="42"/>
      <c r="P370" s="201">
        <f>O370*H370</f>
        <v>0</v>
      </c>
      <c r="Q370" s="201">
        <v>0</v>
      </c>
      <c r="R370" s="201">
        <f>Q370*H370</f>
        <v>0</v>
      </c>
      <c r="S370" s="201">
        <v>0.19400000000000001</v>
      </c>
      <c r="T370" s="202">
        <f>S370*H370</f>
        <v>1002.98</v>
      </c>
      <c r="AR370" s="24" t="s">
        <v>151</v>
      </c>
      <c r="AT370" s="24" t="s">
        <v>146</v>
      </c>
      <c r="AU370" s="24" t="s">
        <v>82</v>
      </c>
      <c r="AY370" s="24" t="s">
        <v>144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80</v>
      </c>
      <c r="BK370" s="203">
        <f>ROUND(I370*H370,2)</f>
        <v>0</v>
      </c>
      <c r="BL370" s="24" t="s">
        <v>151</v>
      </c>
      <c r="BM370" s="24" t="s">
        <v>573</v>
      </c>
    </row>
    <row r="371" spans="2:65" s="1" customFormat="1" ht="54">
      <c r="B371" s="41"/>
      <c r="C371" s="63"/>
      <c r="D371" s="204" t="s">
        <v>153</v>
      </c>
      <c r="E371" s="63"/>
      <c r="F371" s="205" t="s">
        <v>574</v>
      </c>
      <c r="G371" s="63"/>
      <c r="H371" s="63"/>
      <c r="I371" s="163"/>
      <c r="J371" s="63"/>
      <c r="K371" s="63"/>
      <c r="L371" s="61"/>
      <c r="M371" s="206"/>
      <c r="N371" s="42"/>
      <c r="O371" s="42"/>
      <c r="P371" s="42"/>
      <c r="Q371" s="42"/>
      <c r="R371" s="42"/>
      <c r="S371" s="42"/>
      <c r="T371" s="78"/>
      <c r="AT371" s="24" t="s">
        <v>153</v>
      </c>
      <c r="AU371" s="24" t="s">
        <v>82</v>
      </c>
    </row>
    <row r="372" spans="2:65" s="1" customFormat="1" ht="27">
      <c r="B372" s="41"/>
      <c r="C372" s="63"/>
      <c r="D372" s="204" t="s">
        <v>171</v>
      </c>
      <c r="E372" s="63"/>
      <c r="F372" s="218" t="s">
        <v>575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171</v>
      </c>
      <c r="AU372" s="24" t="s">
        <v>82</v>
      </c>
    </row>
    <row r="373" spans="2:65" s="11" customFormat="1" ht="13.5">
      <c r="B373" s="207"/>
      <c r="C373" s="208"/>
      <c r="D373" s="204" t="s">
        <v>155</v>
      </c>
      <c r="E373" s="209" t="s">
        <v>21</v>
      </c>
      <c r="F373" s="210" t="s">
        <v>576</v>
      </c>
      <c r="G373" s="208"/>
      <c r="H373" s="211">
        <v>5170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72</v>
      </c>
      <c r="AY373" s="217" t="s">
        <v>144</v>
      </c>
    </row>
    <row r="374" spans="2:65" s="1" customFormat="1" ht="16.5" customHeight="1">
      <c r="B374" s="41"/>
      <c r="C374" s="192" t="s">
        <v>577</v>
      </c>
      <c r="D374" s="192" t="s">
        <v>146</v>
      </c>
      <c r="E374" s="193" t="s">
        <v>578</v>
      </c>
      <c r="F374" s="194" t="s">
        <v>579</v>
      </c>
      <c r="G374" s="195" t="s">
        <v>488</v>
      </c>
      <c r="H374" s="196">
        <v>45.5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0</v>
      </c>
      <c r="R374" s="201">
        <f>Q374*H374</f>
        <v>0</v>
      </c>
      <c r="S374" s="201">
        <v>0.25800000000000001</v>
      </c>
      <c r="T374" s="202">
        <f>S374*H374</f>
        <v>11.739000000000001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580</v>
      </c>
    </row>
    <row r="375" spans="2:65" s="1" customFormat="1" ht="40.5">
      <c r="B375" s="41"/>
      <c r="C375" s="63"/>
      <c r="D375" s="204" t="s">
        <v>153</v>
      </c>
      <c r="E375" s="63"/>
      <c r="F375" s="205" t="s">
        <v>581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 ht="13.5">
      <c r="B376" s="219"/>
      <c r="C376" s="220"/>
      <c r="D376" s="204" t="s">
        <v>155</v>
      </c>
      <c r="E376" s="221" t="s">
        <v>21</v>
      </c>
      <c r="F376" s="222" t="s">
        <v>582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 ht="13.5">
      <c r="B377" s="207"/>
      <c r="C377" s="208"/>
      <c r="D377" s="204" t="s">
        <v>155</v>
      </c>
      <c r="E377" s="209" t="s">
        <v>21</v>
      </c>
      <c r="F377" s="210" t="s">
        <v>583</v>
      </c>
      <c r="G377" s="208"/>
      <c r="H377" s="211">
        <v>23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72</v>
      </c>
      <c r="AY377" s="217" t="s">
        <v>144</v>
      </c>
    </row>
    <row r="378" spans="2:65" s="11" customFormat="1" ht="13.5">
      <c r="B378" s="207"/>
      <c r="C378" s="208"/>
      <c r="D378" s="204" t="s">
        <v>155</v>
      </c>
      <c r="E378" s="209" t="s">
        <v>21</v>
      </c>
      <c r="F378" s="210" t="s">
        <v>584</v>
      </c>
      <c r="G378" s="208"/>
      <c r="H378" s="211">
        <v>22.5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155</v>
      </c>
      <c r="AU378" s="217" t="s">
        <v>82</v>
      </c>
      <c r="AV378" s="11" t="s">
        <v>82</v>
      </c>
      <c r="AW378" s="11" t="s">
        <v>35</v>
      </c>
      <c r="AX378" s="11" t="s">
        <v>72</v>
      </c>
      <c r="AY378" s="217" t="s">
        <v>144</v>
      </c>
    </row>
    <row r="379" spans="2:65" s="1" customFormat="1" ht="16.5" customHeight="1">
      <c r="B379" s="41"/>
      <c r="C379" s="192" t="s">
        <v>585</v>
      </c>
      <c r="D379" s="192" t="s">
        <v>146</v>
      </c>
      <c r="E379" s="193" t="s">
        <v>586</v>
      </c>
      <c r="F379" s="194" t="s">
        <v>587</v>
      </c>
      <c r="G379" s="195" t="s">
        <v>488</v>
      </c>
      <c r="H379" s="196">
        <v>15</v>
      </c>
      <c r="I379" s="197"/>
      <c r="J379" s="198">
        <f>ROUND(I379*H379,2)</f>
        <v>0</v>
      </c>
      <c r="K379" s="194" t="s">
        <v>150</v>
      </c>
      <c r="L379" s="61"/>
      <c r="M379" s="199" t="s">
        <v>21</v>
      </c>
      <c r="N379" s="200" t="s">
        <v>43</v>
      </c>
      <c r="O379" s="42"/>
      <c r="P379" s="201">
        <f>O379*H379</f>
        <v>0</v>
      </c>
      <c r="Q379" s="201">
        <v>0</v>
      </c>
      <c r="R379" s="201">
        <f>Q379*H379</f>
        <v>0</v>
      </c>
      <c r="S379" s="201">
        <v>4.2999999999999997E-2</v>
      </c>
      <c r="T379" s="202">
        <f>S379*H379</f>
        <v>0.64499999999999991</v>
      </c>
      <c r="AR379" s="24" t="s">
        <v>151</v>
      </c>
      <c r="AT379" s="24" t="s">
        <v>146</v>
      </c>
      <c r="AU379" s="24" t="s">
        <v>82</v>
      </c>
      <c r="AY379" s="24" t="s">
        <v>144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80</v>
      </c>
      <c r="BK379" s="203">
        <f>ROUND(I379*H379,2)</f>
        <v>0</v>
      </c>
      <c r="BL379" s="24" t="s">
        <v>151</v>
      </c>
      <c r="BM379" s="24" t="s">
        <v>588</v>
      </c>
    </row>
    <row r="380" spans="2:65" s="1" customFormat="1" ht="40.5">
      <c r="B380" s="41"/>
      <c r="C380" s="63"/>
      <c r="D380" s="204" t="s">
        <v>153</v>
      </c>
      <c r="E380" s="63"/>
      <c r="F380" s="205" t="s">
        <v>589</v>
      </c>
      <c r="G380" s="63"/>
      <c r="H380" s="63"/>
      <c r="I380" s="163"/>
      <c r="J380" s="63"/>
      <c r="K380" s="63"/>
      <c r="L380" s="61"/>
      <c r="M380" s="206"/>
      <c r="N380" s="42"/>
      <c r="O380" s="42"/>
      <c r="P380" s="42"/>
      <c r="Q380" s="42"/>
      <c r="R380" s="42"/>
      <c r="S380" s="42"/>
      <c r="T380" s="78"/>
      <c r="AT380" s="24" t="s">
        <v>153</v>
      </c>
      <c r="AU380" s="24" t="s">
        <v>82</v>
      </c>
    </row>
    <row r="381" spans="2:65" s="11" customFormat="1" ht="13.5">
      <c r="B381" s="207"/>
      <c r="C381" s="208"/>
      <c r="D381" s="204" t="s">
        <v>155</v>
      </c>
      <c r="E381" s="209" t="s">
        <v>21</v>
      </c>
      <c r="F381" s="210" t="s">
        <v>590</v>
      </c>
      <c r="G381" s="208"/>
      <c r="H381" s="211">
        <v>15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155</v>
      </c>
      <c r="AU381" s="217" t="s">
        <v>82</v>
      </c>
      <c r="AV381" s="11" t="s">
        <v>82</v>
      </c>
      <c r="AW381" s="11" t="s">
        <v>35</v>
      </c>
      <c r="AX381" s="11" t="s">
        <v>72</v>
      </c>
      <c r="AY381" s="217" t="s">
        <v>144</v>
      </c>
    </row>
    <row r="382" spans="2:65" s="1" customFormat="1" ht="25.5" customHeight="1">
      <c r="B382" s="41"/>
      <c r="C382" s="192" t="s">
        <v>591</v>
      </c>
      <c r="D382" s="192" t="s">
        <v>146</v>
      </c>
      <c r="E382" s="193" t="s">
        <v>592</v>
      </c>
      <c r="F382" s="194" t="s">
        <v>593</v>
      </c>
      <c r="G382" s="195" t="s">
        <v>149</v>
      </c>
      <c r="H382" s="196">
        <v>350</v>
      </c>
      <c r="I382" s="197"/>
      <c r="J382" s="198">
        <f>ROUND(I382*H382,2)</f>
        <v>0</v>
      </c>
      <c r="K382" s="194" t="s">
        <v>150</v>
      </c>
      <c r="L382" s="61"/>
      <c r="M382" s="199" t="s">
        <v>21</v>
      </c>
      <c r="N382" s="200" t="s">
        <v>43</v>
      </c>
      <c r="O382" s="42"/>
      <c r="P382" s="201">
        <f>O382*H382</f>
        <v>0</v>
      </c>
      <c r="Q382" s="201">
        <v>0</v>
      </c>
      <c r="R382" s="201">
        <f>Q382*H382</f>
        <v>0</v>
      </c>
      <c r="S382" s="201">
        <v>2E-3</v>
      </c>
      <c r="T382" s="202">
        <f>S382*H382</f>
        <v>0.70000000000000007</v>
      </c>
      <c r="AR382" s="24" t="s">
        <v>151</v>
      </c>
      <c r="AT382" s="24" t="s">
        <v>146</v>
      </c>
      <c r="AU382" s="24" t="s">
        <v>82</v>
      </c>
      <c r="AY382" s="24" t="s">
        <v>144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24" t="s">
        <v>80</v>
      </c>
      <c r="BK382" s="203">
        <f>ROUND(I382*H382,2)</f>
        <v>0</v>
      </c>
      <c r="BL382" s="24" t="s">
        <v>151</v>
      </c>
      <c r="BM382" s="24" t="s">
        <v>594</v>
      </c>
    </row>
    <row r="383" spans="2:65" s="1" customFormat="1" ht="40.5">
      <c r="B383" s="41"/>
      <c r="C383" s="63"/>
      <c r="D383" s="204" t="s">
        <v>153</v>
      </c>
      <c r="E383" s="63"/>
      <c r="F383" s="205" t="s">
        <v>595</v>
      </c>
      <c r="G383" s="63"/>
      <c r="H383" s="63"/>
      <c r="I383" s="163"/>
      <c r="J383" s="63"/>
      <c r="K383" s="63"/>
      <c r="L383" s="61"/>
      <c r="M383" s="206"/>
      <c r="N383" s="42"/>
      <c r="O383" s="42"/>
      <c r="P383" s="42"/>
      <c r="Q383" s="42"/>
      <c r="R383" s="42"/>
      <c r="S383" s="42"/>
      <c r="T383" s="78"/>
      <c r="AT383" s="24" t="s">
        <v>153</v>
      </c>
      <c r="AU383" s="24" t="s">
        <v>82</v>
      </c>
    </row>
    <row r="384" spans="2:65" s="11" customFormat="1" ht="27">
      <c r="B384" s="207"/>
      <c r="C384" s="208"/>
      <c r="D384" s="204" t="s">
        <v>155</v>
      </c>
      <c r="E384" s="209" t="s">
        <v>21</v>
      </c>
      <c r="F384" s="210" t="s">
        <v>596</v>
      </c>
      <c r="G384" s="208"/>
      <c r="H384" s="211">
        <v>350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0" customFormat="1" ht="29.85" customHeight="1">
      <c r="B385" s="176"/>
      <c r="C385" s="177"/>
      <c r="D385" s="178" t="s">
        <v>71</v>
      </c>
      <c r="E385" s="190" t="s">
        <v>597</v>
      </c>
      <c r="F385" s="190" t="s">
        <v>598</v>
      </c>
      <c r="G385" s="177"/>
      <c r="H385" s="177"/>
      <c r="I385" s="180"/>
      <c r="J385" s="191">
        <f>BK385</f>
        <v>0</v>
      </c>
      <c r="K385" s="177"/>
      <c r="L385" s="182"/>
      <c r="M385" s="183"/>
      <c r="N385" s="184"/>
      <c r="O385" s="184"/>
      <c r="P385" s="185">
        <f>SUM(P386:P397)</f>
        <v>0</v>
      </c>
      <c r="Q385" s="184"/>
      <c r="R385" s="185">
        <f>SUM(R386:R397)</f>
        <v>0</v>
      </c>
      <c r="S385" s="184"/>
      <c r="T385" s="186">
        <f>SUM(T386:T397)</f>
        <v>0</v>
      </c>
      <c r="AR385" s="187" t="s">
        <v>80</v>
      </c>
      <c r="AT385" s="188" t="s">
        <v>71</v>
      </c>
      <c r="AU385" s="188" t="s">
        <v>80</v>
      </c>
      <c r="AY385" s="187" t="s">
        <v>144</v>
      </c>
      <c r="BK385" s="189">
        <f>SUM(BK386:BK397)</f>
        <v>0</v>
      </c>
    </row>
    <row r="386" spans="2:65" s="1" customFormat="1" ht="25.5" customHeight="1">
      <c r="B386" s="41"/>
      <c r="C386" s="192" t="s">
        <v>599</v>
      </c>
      <c r="D386" s="192" t="s">
        <v>146</v>
      </c>
      <c r="E386" s="193" t="s">
        <v>600</v>
      </c>
      <c r="F386" s="194" t="s">
        <v>601</v>
      </c>
      <c r="G386" s="195" t="s">
        <v>310</v>
      </c>
      <c r="H386" s="196">
        <v>7065.4639999999999</v>
      </c>
      <c r="I386" s="197"/>
      <c r="J386" s="198">
        <f>ROUND(I386*H386,2)</f>
        <v>0</v>
      </c>
      <c r="K386" s="194" t="s">
        <v>21</v>
      </c>
      <c r="L386" s="61"/>
      <c r="M386" s="199" t="s">
        <v>21</v>
      </c>
      <c r="N386" s="200" t="s">
        <v>43</v>
      </c>
      <c r="O386" s="42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AR386" s="24" t="s">
        <v>151</v>
      </c>
      <c r="AT386" s="24" t="s">
        <v>146</v>
      </c>
      <c r="AU386" s="24" t="s">
        <v>82</v>
      </c>
      <c r="AY386" s="24" t="s">
        <v>144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80</v>
      </c>
      <c r="BK386" s="203">
        <f>ROUND(I386*H386,2)</f>
        <v>0</v>
      </c>
      <c r="BL386" s="24" t="s">
        <v>151</v>
      </c>
      <c r="BM386" s="24" t="s">
        <v>602</v>
      </c>
    </row>
    <row r="387" spans="2:65" s="1" customFormat="1" ht="27">
      <c r="B387" s="41"/>
      <c r="C387" s="63"/>
      <c r="D387" s="204" t="s">
        <v>153</v>
      </c>
      <c r="E387" s="63"/>
      <c r="F387" s="205" t="s">
        <v>603</v>
      </c>
      <c r="G387" s="63"/>
      <c r="H387" s="63"/>
      <c r="I387" s="163"/>
      <c r="J387" s="63"/>
      <c r="K387" s="63"/>
      <c r="L387" s="61"/>
      <c r="M387" s="206"/>
      <c r="N387" s="42"/>
      <c r="O387" s="42"/>
      <c r="P387" s="42"/>
      <c r="Q387" s="42"/>
      <c r="R387" s="42"/>
      <c r="S387" s="42"/>
      <c r="T387" s="78"/>
      <c r="AT387" s="24" t="s">
        <v>153</v>
      </c>
      <c r="AU387" s="24" t="s">
        <v>82</v>
      </c>
    </row>
    <row r="388" spans="2:65" s="11" customFormat="1" ht="13.5">
      <c r="B388" s="207"/>
      <c r="C388" s="208"/>
      <c r="D388" s="204" t="s">
        <v>155</v>
      </c>
      <c r="E388" s="209" t="s">
        <v>21</v>
      </c>
      <c r="F388" s="210" t="s">
        <v>604</v>
      </c>
      <c r="G388" s="208"/>
      <c r="H388" s="211">
        <v>6049.4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155</v>
      </c>
      <c r="AU388" s="217" t="s">
        <v>82</v>
      </c>
      <c r="AV388" s="11" t="s">
        <v>82</v>
      </c>
      <c r="AW388" s="11" t="s">
        <v>35</v>
      </c>
      <c r="AX388" s="11" t="s">
        <v>72</v>
      </c>
      <c r="AY388" s="217" t="s">
        <v>144</v>
      </c>
    </row>
    <row r="389" spans="2:65" s="11" customFormat="1" ht="13.5">
      <c r="B389" s="207"/>
      <c r="C389" s="208"/>
      <c r="D389" s="204" t="s">
        <v>155</v>
      </c>
      <c r="E389" s="209" t="s">
        <v>21</v>
      </c>
      <c r="F389" s="210" t="s">
        <v>605</v>
      </c>
      <c r="G389" s="208"/>
      <c r="H389" s="211">
        <v>1002.98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155</v>
      </c>
      <c r="AU389" s="217" t="s">
        <v>82</v>
      </c>
      <c r="AV389" s="11" t="s">
        <v>82</v>
      </c>
      <c r="AW389" s="11" t="s">
        <v>35</v>
      </c>
      <c r="AX389" s="11" t="s">
        <v>72</v>
      </c>
      <c r="AY389" s="217" t="s">
        <v>144</v>
      </c>
    </row>
    <row r="390" spans="2:65" s="11" customFormat="1" ht="13.5">
      <c r="B390" s="207"/>
      <c r="C390" s="208"/>
      <c r="D390" s="204" t="s">
        <v>155</v>
      </c>
      <c r="E390" s="209" t="s">
        <v>21</v>
      </c>
      <c r="F390" s="210" t="s">
        <v>606</v>
      </c>
      <c r="G390" s="208"/>
      <c r="H390" s="211">
        <v>13.084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155</v>
      </c>
      <c r="AU390" s="217" t="s">
        <v>82</v>
      </c>
      <c r="AV390" s="11" t="s">
        <v>82</v>
      </c>
      <c r="AW390" s="11" t="s">
        <v>35</v>
      </c>
      <c r="AX390" s="11" t="s">
        <v>72</v>
      </c>
      <c r="AY390" s="217" t="s">
        <v>144</v>
      </c>
    </row>
    <row r="391" spans="2:65" s="1" customFormat="1" ht="25.5" customHeight="1">
      <c r="B391" s="41"/>
      <c r="C391" s="192" t="s">
        <v>607</v>
      </c>
      <c r="D391" s="192" t="s">
        <v>146</v>
      </c>
      <c r="E391" s="193" t="s">
        <v>608</v>
      </c>
      <c r="F391" s="194" t="s">
        <v>609</v>
      </c>
      <c r="G391" s="195" t="s">
        <v>310</v>
      </c>
      <c r="H391" s="196">
        <v>155.625</v>
      </c>
      <c r="I391" s="197"/>
      <c r="J391" s="198">
        <f>ROUND(I391*H391,2)</f>
        <v>0</v>
      </c>
      <c r="K391" s="194" t="s">
        <v>21</v>
      </c>
      <c r="L391" s="61"/>
      <c r="M391" s="199" t="s">
        <v>21</v>
      </c>
      <c r="N391" s="200" t="s">
        <v>43</v>
      </c>
      <c r="O391" s="42"/>
      <c r="P391" s="201">
        <f>O391*H391</f>
        <v>0</v>
      </c>
      <c r="Q391" s="201">
        <v>0</v>
      </c>
      <c r="R391" s="201">
        <f>Q391*H391</f>
        <v>0</v>
      </c>
      <c r="S391" s="201">
        <v>0</v>
      </c>
      <c r="T391" s="202">
        <f>S391*H391</f>
        <v>0</v>
      </c>
      <c r="AR391" s="24" t="s">
        <v>151</v>
      </c>
      <c r="AT391" s="24" t="s">
        <v>146</v>
      </c>
      <c r="AU391" s="24" t="s">
        <v>82</v>
      </c>
      <c r="AY391" s="24" t="s">
        <v>144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4" t="s">
        <v>80</v>
      </c>
      <c r="BK391" s="203">
        <f>ROUND(I391*H391,2)</f>
        <v>0</v>
      </c>
      <c r="BL391" s="24" t="s">
        <v>151</v>
      </c>
      <c r="BM391" s="24" t="s">
        <v>610</v>
      </c>
    </row>
    <row r="392" spans="2:65" s="1" customFormat="1" ht="27">
      <c r="B392" s="41"/>
      <c r="C392" s="63"/>
      <c r="D392" s="204" t="s">
        <v>153</v>
      </c>
      <c r="E392" s="63"/>
      <c r="F392" s="205" t="s">
        <v>611</v>
      </c>
      <c r="G392" s="63"/>
      <c r="H392" s="63"/>
      <c r="I392" s="163"/>
      <c r="J392" s="63"/>
      <c r="K392" s="63"/>
      <c r="L392" s="61"/>
      <c r="M392" s="206"/>
      <c r="N392" s="42"/>
      <c r="O392" s="42"/>
      <c r="P392" s="42"/>
      <c r="Q392" s="42"/>
      <c r="R392" s="42"/>
      <c r="S392" s="42"/>
      <c r="T392" s="78"/>
      <c r="AT392" s="24" t="s">
        <v>153</v>
      </c>
      <c r="AU392" s="24" t="s">
        <v>82</v>
      </c>
    </row>
    <row r="393" spans="2:65" s="11" customFormat="1" ht="13.5">
      <c r="B393" s="207"/>
      <c r="C393" s="208"/>
      <c r="D393" s="204" t="s">
        <v>155</v>
      </c>
      <c r="E393" s="209" t="s">
        <v>21</v>
      </c>
      <c r="F393" s="210" t="s">
        <v>612</v>
      </c>
      <c r="G393" s="208"/>
      <c r="H393" s="211">
        <v>155.625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155</v>
      </c>
      <c r="AU393" s="217" t="s">
        <v>82</v>
      </c>
      <c r="AV393" s="11" t="s">
        <v>82</v>
      </c>
      <c r="AW393" s="11" t="s">
        <v>35</v>
      </c>
      <c r="AX393" s="11" t="s">
        <v>72</v>
      </c>
      <c r="AY393" s="217" t="s">
        <v>144</v>
      </c>
    </row>
    <row r="394" spans="2:65" s="1" customFormat="1" ht="25.5" customHeight="1">
      <c r="B394" s="41"/>
      <c r="C394" s="192" t="s">
        <v>613</v>
      </c>
      <c r="D394" s="192" t="s">
        <v>146</v>
      </c>
      <c r="E394" s="193" t="s">
        <v>614</v>
      </c>
      <c r="F394" s="194" t="s">
        <v>615</v>
      </c>
      <c r="G394" s="195" t="s">
        <v>310</v>
      </c>
      <c r="H394" s="196">
        <v>7221.0889999999999</v>
      </c>
      <c r="I394" s="197"/>
      <c r="J394" s="198">
        <f>ROUND(I394*H394,2)</f>
        <v>0</v>
      </c>
      <c r="K394" s="194" t="s">
        <v>150</v>
      </c>
      <c r="L394" s="61"/>
      <c r="M394" s="199" t="s">
        <v>21</v>
      </c>
      <c r="N394" s="200" t="s">
        <v>43</v>
      </c>
      <c r="O394" s="42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AR394" s="24" t="s">
        <v>151</v>
      </c>
      <c r="AT394" s="24" t="s">
        <v>146</v>
      </c>
      <c r="AU394" s="24" t="s">
        <v>82</v>
      </c>
      <c r="AY394" s="24" t="s">
        <v>144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4" t="s">
        <v>80</v>
      </c>
      <c r="BK394" s="203">
        <f>ROUND(I394*H394,2)</f>
        <v>0</v>
      </c>
      <c r="BL394" s="24" t="s">
        <v>151</v>
      </c>
      <c r="BM394" s="24" t="s">
        <v>616</v>
      </c>
    </row>
    <row r="395" spans="2:65" s="1" customFormat="1" ht="27">
      <c r="B395" s="41"/>
      <c r="C395" s="63"/>
      <c r="D395" s="204" t="s">
        <v>153</v>
      </c>
      <c r="E395" s="63"/>
      <c r="F395" s="205" t="s">
        <v>333</v>
      </c>
      <c r="G395" s="63"/>
      <c r="H395" s="63"/>
      <c r="I395" s="163"/>
      <c r="J395" s="63"/>
      <c r="K395" s="63"/>
      <c r="L395" s="61"/>
      <c r="M395" s="206"/>
      <c r="N395" s="42"/>
      <c r="O395" s="42"/>
      <c r="P395" s="42"/>
      <c r="Q395" s="42"/>
      <c r="R395" s="42"/>
      <c r="S395" s="42"/>
      <c r="T395" s="78"/>
      <c r="AT395" s="24" t="s">
        <v>153</v>
      </c>
      <c r="AU395" s="24" t="s">
        <v>82</v>
      </c>
    </row>
    <row r="396" spans="2:65" s="11" customFormat="1" ht="13.5">
      <c r="B396" s="207"/>
      <c r="C396" s="208"/>
      <c r="D396" s="204" t="s">
        <v>155</v>
      </c>
      <c r="E396" s="209" t="s">
        <v>21</v>
      </c>
      <c r="F396" s="210" t="s">
        <v>617</v>
      </c>
      <c r="G396" s="208"/>
      <c r="H396" s="211">
        <v>7065.4639999999999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1" customFormat="1" ht="13.5">
      <c r="B397" s="207"/>
      <c r="C397" s="208"/>
      <c r="D397" s="204" t="s">
        <v>155</v>
      </c>
      <c r="E397" s="209" t="s">
        <v>21</v>
      </c>
      <c r="F397" s="210" t="s">
        <v>618</v>
      </c>
      <c r="G397" s="208"/>
      <c r="H397" s="211">
        <v>155.625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155</v>
      </c>
      <c r="AU397" s="217" t="s">
        <v>82</v>
      </c>
      <c r="AV397" s="11" t="s">
        <v>82</v>
      </c>
      <c r="AW397" s="11" t="s">
        <v>35</v>
      </c>
      <c r="AX397" s="11" t="s">
        <v>72</v>
      </c>
      <c r="AY397" s="217" t="s">
        <v>144</v>
      </c>
    </row>
    <row r="398" spans="2:65" s="10" customFormat="1" ht="29.85" customHeight="1">
      <c r="B398" s="176"/>
      <c r="C398" s="177"/>
      <c r="D398" s="178" t="s">
        <v>71</v>
      </c>
      <c r="E398" s="190" t="s">
        <v>619</v>
      </c>
      <c r="F398" s="190" t="s">
        <v>620</v>
      </c>
      <c r="G398" s="177"/>
      <c r="H398" s="177"/>
      <c r="I398" s="180"/>
      <c r="J398" s="191">
        <f>BK398</f>
        <v>0</v>
      </c>
      <c r="K398" s="177"/>
      <c r="L398" s="182"/>
      <c r="M398" s="183"/>
      <c r="N398" s="184"/>
      <c r="O398" s="184"/>
      <c r="P398" s="185">
        <f>SUM(P399:P402)</f>
        <v>0</v>
      </c>
      <c r="Q398" s="184"/>
      <c r="R398" s="185">
        <f>SUM(R399:R402)</f>
        <v>0</v>
      </c>
      <c r="S398" s="184"/>
      <c r="T398" s="186">
        <f>SUM(T399:T402)</f>
        <v>0</v>
      </c>
      <c r="AR398" s="187" t="s">
        <v>80</v>
      </c>
      <c r="AT398" s="188" t="s">
        <v>71</v>
      </c>
      <c r="AU398" s="188" t="s">
        <v>80</v>
      </c>
      <c r="AY398" s="187" t="s">
        <v>144</v>
      </c>
      <c r="BK398" s="189">
        <f>SUM(BK399:BK402)</f>
        <v>0</v>
      </c>
    </row>
    <row r="399" spans="2:65" s="1" customFormat="1" ht="25.5" customHeight="1">
      <c r="B399" s="41"/>
      <c r="C399" s="192" t="s">
        <v>621</v>
      </c>
      <c r="D399" s="192" t="s">
        <v>146</v>
      </c>
      <c r="E399" s="193" t="s">
        <v>622</v>
      </c>
      <c r="F399" s="194" t="s">
        <v>623</v>
      </c>
      <c r="G399" s="195" t="s">
        <v>310</v>
      </c>
      <c r="H399" s="196">
        <v>27202.719000000001</v>
      </c>
      <c r="I399" s="197"/>
      <c r="J399" s="198">
        <f>ROUND(I399*H399,2)</f>
        <v>0</v>
      </c>
      <c r="K399" s="194" t="s">
        <v>150</v>
      </c>
      <c r="L399" s="61"/>
      <c r="M399" s="199" t="s">
        <v>21</v>
      </c>
      <c r="N399" s="200" t="s">
        <v>43</v>
      </c>
      <c r="O399" s="4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AR399" s="24" t="s">
        <v>151</v>
      </c>
      <c r="AT399" s="24" t="s">
        <v>146</v>
      </c>
      <c r="AU399" s="24" t="s">
        <v>82</v>
      </c>
      <c r="AY399" s="24" t="s">
        <v>144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24" t="s">
        <v>80</v>
      </c>
      <c r="BK399" s="203">
        <f>ROUND(I399*H399,2)</f>
        <v>0</v>
      </c>
      <c r="BL399" s="24" t="s">
        <v>151</v>
      </c>
      <c r="BM399" s="24" t="s">
        <v>624</v>
      </c>
    </row>
    <row r="400" spans="2:65" s="1" customFormat="1" ht="27">
      <c r="B400" s="41"/>
      <c r="C400" s="63"/>
      <c r="D400" s="204" t="s">
        <v>153</v>
      </c>
      <c r="E400" s="63"/>
      <c r="F400" s="205" t="s">
        <v>625</v>
      </c>
      <c r="G400" s="63"/>
      <c r="H400" s="63"/>
      <c r="I400" s="163"/>
      <c r="J400" s="63"/>
      <c r="K400" s="63"/>
      <c r="L400" s="61"/>
      <c r="M400" s="206"/>
      <c r="N400" s="42"/>
      <c r="O400" s="42"/>
      <c r="P400" s="42"/>
      <c r="Q400" s="42"/>
      <c r="R400" s="42"/>
      <c r="S400" s="42"/>
      <c r="T400" s="78"/>
      <c r="AT400" s="24" t="s">
        <v>153</v>
      </c>
      <c r="AU400" s="24" t="s">
        <v>82</v>
      </c>
    </row>
    <row r="401" spans="2:65" s="1" customFormat="1" ht="25.5" customHeight="1">
      <c r="B401" s="41"/>
      <c r="C401" s="192" t="s">
        <v>626</v>
      </c>
      <c r="D401" s="192" t="s">
        <v>146</v>
      </c>
      <c r="E401" s="193" t="s">
        <v>627</v>
      </c>
      <c r="F401" s="194" t="s">
        <v>628</v>
      </c>
      <c r="G401" s="195" t="s">
        <v>310</v>
      </c>
      <c r="H401" s="196">
        <v>27202.719000000001</v>
      </c>
      <c r="I401" s="197"/>
      <c r="J401" s="198">
        <f>ROUND(I401*H401,2)</f>
        <v>0</v>
      </c>
      <c r="K401" s="194" t="s">
        <v>150</v>
      </c>
      <c r="L401" s="61"/>
      <c r="M401" s="199" t="s">
        <v>21</v>
      </c>
      <c r="N401" s="200" t="s">
        <v>43</v>
      </c>
      <c r="O401" s="42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AR401" s="24" t="s">
        <v>151</v>
      </c>
      <c r="AT401" s="24" t="s">
        <v>146</v>
      </c>
      <c r="AU401" s="24" t="s">
        <v>82</v>
      </c>
      <c r="AY401" s="24" t="s">
        <v>144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24" t="s">
        <v>80</v>
      </c>
      <c r="BK401" s="203">
        <f>ROUND(I401*H401,2)</f>
        <v>0</v>
      </c>
      <c r="BL401" s="24" t="s">
        <v>151</v>
      </c>
      <c r="BM401" s="24" t="s">
        <v>629</v>
      </c>
    </row>
    <row r="402" spans="2:65" s="1" customFormat="1" ht="27">
      <c r="B402" s="41"/>
      <c r="C402" s="63"/>
      <c r="D402" s="204" t="s">
        <v>153</v>
      </c>
      <c r="E402" s="63"/>
      <c r="F402" s="205" t="s">
        <v>630</v>
      </c>
      <c r="G402" s="63"/>
      <c r="H402" s="63"/>
      <c r="I402" s="163"/>
      <c r="J402" s="63"/>
      <c r="K402" s="63"/>
      <c r="L402" s="61"/>
      <c r="M402" s="239"/>
      <c r="N402" s="240"/>
      <c r="O402" s="240"/>
      <c r="P402" s="240"/>
      <c r="Q402" s="240"/>
      <c r="R402" s="240"/>
      <c r="S402" s="240"/>
      <c r="T402" s="241"/>
      <c r="AT402" s="24" t="s">
        <v>153</v>
      </c>
      <c r="AU402" s="24" t="s">
        <v>82</v>
      </c>
    </row>
    <row r="403" spans="2:65" s="1" customFormat="1" ht="6.95" customHeight="1">
      <c r="B403" s="56"/>
      <c r="C403" s="57"/>
      <c r="D403" s="57"/>
      <c r="E403" s="57"/>
      <c r="F403" s="57"/>
      <c r="G403" s="57"/>
      <c r="H403" s="57"/>
      <c r="I403" s="139"/>
      <c r="J403" s="57"/>
      <c r="K403" s="57"/>
      <c r="L403" s="61"/>
    </row>
  </sheetData>
  <sheetProtection algorithmName="SHA-512" hashValue="OHqRTZqatlxI3/gHdKeQaD8eB0z/JhQrCvSqaspWKIT2BbNy48UIdtuDgxKzvfRCSllpx29NC7wkgK7WoeYktA==" saltValue="UbaSv+RKJIjQbCf1fUQ56a6TMzRVs3YWyqMfrJNDmKzggUJzIW2kVv59tZLvVwziVof8S7+RfJCmNnkYlsdgzg==" spinCount="100000" sheet="1" objects="1" scenarios="1" formatColumns="0" formatRows="0" autoFilter="0"/>
  <autoFilter ref="C84:K402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631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52" t="s">
        <v>21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ROUND(SUM(BE82:BE109), 2)</f>
        <v>0</v>
      </c>
      <c r="G30" s="42"/>
      <c r="H30" s="42"/>
      <c r="I30" s="131">
        <v>0.21</v>
      </c>
      <c r="J30" s="130">
        <f>ROUND(ROUND((SUM(BE82:BE109)),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ROUND(SUM(BF82:BF109), 2)</f>
        <v>0</v>
      </c>
      <c r="G31" s="42"/>
      <c r="H31" s="42"/>
      <c r="I31" s="131">
        <v>0.15</v>
      </c>
      <c r="J31" s="130">
        <f>ROUND(ROUND((SUM(BF82:BF109)),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ROUND(SUM(BG82:BG109),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ROUND(SUM(BH82:BH109),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ROUND(SUM(BI82:BI109),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182 - Přechodné dopravní zančení (SO 121)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7" customFormat="1" ht="24.95" customHeight="1">
      <c r="B59" s="149"/>
      <c r="C59" s="150"/>
      <c r="D59" s="151" t="s">
        <v>632</v>
      </c>
      <c r="E59" s="152"/>
      <c r="F59" s="152"/>
      <c r="G59" s="152"/>
      <c r="H59" s="152"/>
      <c r="I59" s="153"/>
      <c r="J59" s="154">
        <f>J97</f>
        <v>0</v>
      </c>
      <c r="K59" s="155"/>
    </row>
    <row r="60" spans="2:47" s="8" customFormat="1" ht="19.899999999999999" customHeight="1">
      <c r="B60" s="156"/>
      <c r="C60" s="157"/>
      <c r="D60" s="158" t="s">
        <v>633</v>
      </c>
      <c r="E60" s="159"/>
      <c r="F60" s="159"/>
      <c r="G60" s="159"/>
      <c r="H60" s="159"/>
      <c r="I60" s="160"/>
      <c r="J60" s="161">
        <f>J98</f>
        <v>0</v>
      </c>
      <c r="K60" s="162"/>
    </row>
    <row r="61" spans="2:47" s="8" customFormat="1" ht="19.899999999999999" customHeight="1">
      <c r="B61" s="156"/>
      <c r="C61" s="157"/>
      <c r="D61" s="158" t="s">
        <v>634</v>
      </c>
      <c r="E61" s="159"/>
      <c r="F61" s="159"/>
      <c r="G61" s="159"/>
      <c r="H61" s="159"/>
      <c r="I61" s="160"/>
      <c r="J61" s="161">
        <f>J102</f>
        <v>0</v>
      </c>
      <c r="K61" s="162"/>
    </row>
    <row r="62" spans="2:47" s="8" customFormat="1" ht="19.899999999999999" customHeight="1">
      <c r="B62" s="156"/>
      <c r="C62" s="157"/>
      <c r="D62" s="158" t="s">
        <v>635</v>
      </c>
      <c r="E62" s="159"/>
      <c r="F62" s="159"/>
      <c r="G62" s="159"/>
      <c r="H62" s="159"/>
      <c r="I62" s="160"/>
      <c r="J62" s="161">
        <f>J106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128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6.5" customHeight="1">
      <c r="B72" s="41"/>
      <c r="C72" s="63"/>
      <c r="D72" s="63"/>
      <c r="E72" s="388" t="str">
        <f>E7</f>
        <v>II/112 Struhařov, rekonstrukce silnice – provozní staničení km 6,70 – 9,48</v>
      </c>
      <c r="F72" s="389"/>
      <c r="G72" s="389"/>
      <c r="H72" s="389"/>
      <c r="I72" s="163"/>
      <c r="J72" s="63"/>
      <c r="K72" s="63"/>
      <c r="L72" s="61"/>
    </row>
    <row r="73" spans="2:12" s="1" customFormat="1" ht="14.45" customHeight="1">
      <c r="B73" s="41"/>
      <c r="C73" s="65" t="s">
        <v>111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7.25" customHeight="1">
      <c r="B74" s="41"/>
      <c r="C74" s="63"/>
      <c r="D74" s="63"/>
      <c r="E74" s="363" t="str">
        <f>E9</f>
        <v>SO 182 - Přechodné dopravní zančení (SO 121)</v>
      </c>
      <c r="F74" s="390"/>
      <c r="G74" s="390"/>
      <c r="H74" s="390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Struhařov</v>
      </c>
      <c r="G76" s="63"/>
      <c r="H76" s="63"/>
      <c r="I76" s="165" t="s">
        <v>25</v>
      </c>
      <c r="J76" s="73" t="str">
        <f>IF(J12="","",J12)</f>
        <v>19. 3. 2018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Krajská správa a údržba silnic Středočeského kraje</v>
      </c>
      <c r="G78" s="63"/>
      <c r="H78" s="63"/>
      <c r="I78" s="165" t="s">
        <v>33</v>
      </c>
      <c r="J78" s="164" t="str">
        <f>E21</f>
        <v>Atelier PROMIKA s.r.o.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129</v>
      </c>
      <c r="D81" s="168" t="s">
        <v>57</v>
      </c>
      <c r="E81" s="168" t="s">
        <v>53</v>
      </c>
      <c r="F81" s="168" t="s">
        <v>130</v>
      </c>
      <c r="G81" s="168" t="s">
        <v>131</v>
      </c>
      <c r="H81" s="168" t="s">
        <v>132</v>
      </c>
      <c r="I81" s="169" t="s">
        <v>133</v>
      </c>
      <c r="J81" s="168" t="s">
        <v>116</v>
      </c>
      <c r="K81" s="170" t="s">
        <v>134</v>
      </c>
      <c r="L81" s="171"/>
      <c r="M81" s="81" t="s">
        <v>135</v>
      </c>
      <c r="N81" s="82" t="s">
        <v>42</v>
      </c>
      <c r="O81" s="82" t="s">
        <v>136</v>
      </c>
      <c r="P81" s="82" t="s">
        <v>137</v>
      </c>
      <c r="Q81" s="82" t="s">
        <v>138</v>
      </c>
      <c r="R81" s="82" t="s">
        <v>139</v>
      </c>
      <c r="S81" s="82" t="s">
        <v>140</v>
      </c>
      <c r="T81" s="83" t="s">
        <v>141</v>
      </c>
    </row>
    <row r="82" spans="2:65" s="1" customFormat="1" ht="29.25" customHeight="1">
      <c r="B82" s="41"/>
      <c r="C82" s="87" t="s">
        <v>117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P83+P97</f>
        <v>0</v>
      </c>
      <c r="Q82" s="85"/>
      <c r="R82" s="173">
        <f>R83+R97</f>
        <v>0</v>
      </c>
      <c r="S82" s="85"/>
      <c r="T82" s="174">
        <f>T83+T97</f>
        <v>0</v>
      </c>
      <c r="AT82" s="24" t="s">
        <v>71</v>
      </c>
      <c r="AU82" s="24" t="s">
        <v>118</v>
      </c>
      <c r="BK82" s="175">
        <f>BK83+BK97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142</v>
      </c>
      <c r="F83" s="179" t="s">
        <v>143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</f>
        <v>0</v>
      </c>
      <c r="Q83" s="184"/>
      <c r="R83" s="185">
        <f>R84</f>
        <v>0</v>
      </c>
      <c r="S83" s="184"/>
      <c r="T83" s="186">
        <f>T84</f>
        <v>0</v>
      </c>
      <c r="AR83" s="187" t="s">
        <v>80</v>
      </c>
      <c r="AT83" s="188" t="s">
        <v>71</v>
      </c>
      <c r="AU83" s="188" t="s">
        <v>72</v>
      </c>
      <c r="AY83" s="187" t="s">
        <v>144</v>
      </c>
      <c r="BK83" s="189">
        <f>BK84</f>
        <v>0</v>
      </c>
    </row>
    <row r="84" spans="2:65" s="10" customFormat="1" ht="19.899999999999999" customHeight="1">
      <c r="B84" s="176"/>
      <c r="C84" s="177"/>
      <c r="D84" s="178" t="s">
        <v>71</v>
      </c>
      <c r="E84" s="190" t="s">
        <v>199</v>
      </c>
      <c r="F84" s="190" t="s">
        <v>521</v>
      </c>
      <c r="G84" s="177"/>
      <c r="H84" s="177"/>
      <c r="I84" s="180"/>
      <c r="J84" s="191">
        <f>BK84</f>
        <v>0</v>
      </c>
      <c r="K84" s="177"/>
      <c r="L84" s="182"/>
      <c r="M84" s="183"/>
      <c r="N84" s="184"/>
      <c r="O84" s="184"/>
      <c r="P84" s="185">
        <f>SUM(P85:P96)</f>
        <v>0</v>
      </c>
      <c r="Q84" s="184"/>
      <c r="R84" s="185">
        <f>SUM(R85:R96)</f>
        <v>0</v>
      </c>
      <c r="S84" s="184"/>
      <c r="T84" s="186">
        <f>SUM(T85:T96)</f>
        <v>0</v>
      </c>
      <c r="AR84" s="187" t="s">
        <v>80</v>
      </c>
      <c r="AT84" s="188" t="s">
        <v>71</v>
      </c>
      <c r="AU84" s="188" t="s">
        <v>80</v>
      </c>
      <c r="AY84" s="187" t="s">
        <v>144</v>
      </c>
      <c r="BK84" s="189">
        <f>SUM(BK85:BK96)</f>
        <v>0</v>
      </c>
    </row>
    <row r="85" spans="2:65" s="1" customFormat="1" ht="16.5" customHeight="1">
      <c r="B85" s="41"/>
      <c r="C85" s="192" t="s">
        <v>80</v>
      </c>
      <c r="D85" s="192" t="s">
        <v>146</v>
      </c>
      <c r="E85" s="193" t="s">
        <v>636</v>
      </c>
      <c r="F85" s="194" t="s">
        <v>637</v>
      </c>
      <c r="G85" s="195" t="s">
        <v>518</v>
      </c>
      <c r="H85" s="196">
        <v>120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638</v>
      </c>
    </row>
    <row r="86" spans="2:65" s="1" customFormat="1" ht="27">
      <c r="B86" s="41"/>
      <c r="C86" s="63"/>
      <c r="D86" s="204" t="s">
        <v>153</v>
      </c>
      <c r="E86" s="63"/>
      <c r="F86" s="205" t="s">
        <v>639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 ht="13.5">
      <c r="B87" s="207"/>
      <c r="C87" s="208"/>
      <c r="D87" s="204" t="s">
        <v>155</v>
      </c>
      <c r="E87" s="209" t="s">
        <v>21</v>
      </c>
      <c r="F87" s="210" t="s">
        <v>640</v>
      </c>
      <c r="G87" s="208"/>
      <c r="H87" s="211">
        <v>120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72</v>
      </c>
      <c r="AY87" s="217" t="s">
        <v>144</v>
      </c>
    </row>
    <row r="88" spans="2:65" s="1" customFormat="1" ht="16.5" customHeight="1">
      <c r="B88" s="41"/>
      <c r="C88" s="192" t="s">
        <v>82</v>
      </c>
      <c r="D88" s="192" t="s">
        <v>146</v>
      </c>
      <c r="E88" s="193" t="s">
        <v>641</v>
      </c>
      <c r="F88" s="194" t="s">
        <v>642</v>
      </c>
      <c r="G88" s="195" t="s">
        <v>518</v>
      </c>
      <c r="H88" s="196">
        <v>30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643</v>
      </c>
    </row>
    <row r="89" spans="2:65" s="1" customFormat="1" ht="27">
      <c r="B89" s="41"/>
      <c r="C89" s="63"/>
      <c r="D89" s="204" t="s">
        <v>153</v>
      </c>
      <c r="E89" s="63"/>
      <c r="F89" s="205" t="s">
        <v>644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 ht="13.5">
      <c r="B90" s="207"/>
      <c r="C90" s="208"/>
      <c r="D90" s="204" t="s">
        <v>155</v>
      </c>
      <c r="E90" s="209" t="s">
        <v>21</v>
      </c>
      <c r="F90" s="210" t="s">
        <v>645</v>
      </c>
      <c r="G90" s="208"/>
      <c r="H90" s="211">
        <v>30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25.5" customHeight="1">
      <c r="B91" s="41"/>
      <c r="C91" s="192" t="s">
        <v>161</v>
      </c>
      <c r="D91" s="192" t="s">
        <v>146</v>
      </c>
      <c r="E91" s="193" t="s">
        <v>646</v>
      </c>
      <c r="F91" s="194" t="s">
        <v>647</v>
      </c>
      <c r="G91" s="195" t="s">
        <v>518</v>
      </c>
      <c r="H91" s="196">
        <v>10800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648</v>
      </c>
    </row>
    <row r="92" spans="2:65" s="1" customFormat="1" ht="27">
      <c r="B92" s="41"/>
      <c r="C92" s="63"/>
      <c r="D92" s="204" t="s">
        <v>153</v>
      </c>
      <c r="E92" s="63"/>
      <c r="F92" s="205" t="s">
        <v>649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650</v>
      </c>
      <c r="G93" s="208"/>
      <c r="H93" s="211">
        <v>10800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151</v>
      </c>
      <c r="D94" s="192" t="s">
        <v>146</v>
      </c>
      <c r="E94" s="193" t="s">
        <v>651</v>
      </c>
      <c r="F94" s="194" t="s">
        <v>652</v>
      </c>
      <c r="G94" s="195" t="s">
        <v>518</v>
      </c>
      <c r="H94" s="196">
        <v>2700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653</v>
      </c>
    </row>
    <row r="95" spans="2:65" s="1" customFormat="1" ht="27">
      <c r="B95" s="41"/>
      <c r="C95" s="63"/>
      <c r="D95" s="204" t="s">
        <v>153</v>
      </c>
      <c r="E95" s="63"/>
      <c r="F95" s="205" t="s">
        <v>654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 ht="13.5">
      <c r="B96" s="207"/>
      <c r="C96" s="208"/>
      <c r="D96" s="204" t="s">
        <v>155</v>
      </c>
      <c r="E96" s="209" t="s">
        <v>21</v>
      </c>
      <c r="F96" s="210" t="s">
        <v>655</v>
      </c>
      <c r="G96" s="208"/>
      <c r="H96" s="211">
        <v>2700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0" customFormat="1" ht="37.35" customHeight="1">
      <c r="B97" s="176"/>
      <c r="C97" s="177"/>
      <c r="D97" s="178" t="s">
        <v>71</v>
      </c>
      <c r="E97" s="179" t="s">
        <v>101</v>
      </c>
      <c r="F97" s="179" t="s">
        <v>102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P98+P102+P106</f>
        <v>0</v>
      </c>
      <c r="Q97" s="184"/>
      <c r="R97" s="185">
        <f>R98+R102+R106</f>
        <v>0</v>
      </c>
      <c r="S97" s="184"/>
      <c r="T97" s="186">
        <f>T98+T102+T106</f>
        <v>0</v>
      </c>
      <c r="AR97" s="187" t="s">
        <v>174</v>
      </c>
      <c r="AT97" s="188" t="s">
        <v>71</v>
      </c>
      <c r="AU97" s="188" t="s">
        <v>72</v>
      </c>
      <c r="AY97" s="187" t="s">
        <v>144</v>
      </c>
      <c r="BK97" s="189">
        <f>BK98+BK102+BK106</f>
        <v>0</v>
      </c>
    </row>
    <row r="98" spans="2:65" s="10" customFormat="1" ht="19.899999999999999" customHeight="1">
      <c r="B98" s="176"/>
      <c r="C98" s="177"/>
      <c r="D98" s="178" t="s">
        <v>71</v>
      </c>
      <c r="E98" s="190" t="s">
        <v>656</v>
      </c>
      <c r="F98" s="190" t="s">
        <v>657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SUM(P99:P101)</f>
        <v>0</v>
      </c>
      <c r="Q98" s="184"/>
      <c r="R98" s="185">
        <f>SUM(R99:R101)</f>
        <v>0</v>
      </c>
      <c r="S98" s="184"/>
      <c r="T98" s="186">
        <f>SUM(T99:T101)</f>
        <v>0</v>
      </c>
      <c r="AR98" s="187" t="s">
        <v>174</v>
      </c>
      <c r="AT98" s="188" t="s">
        <v>71</v>
      </c>
      <c r="AU98" s="188" t="s">
        <v>80</v>
      </c>
      <c r="AY98" s="187" t="s">
        <v>144</v>
      </c>
      <c r="BK98" s="189">
        <f>SUM(BK99:BK101)</f>
        <v>0</v>
      </c>
    </row>
    <row r="99" spans="2:65" s="1" customFormat="1" ht="16.5" customHeight="1">
      <c r="B99" s="41"/>
      <c r="C99" s="192" t="s">
        <v>174</v>
      </c>
      <c r="D99" s="192" t="s">
        <v>146</v>
      </c>
      <c r="E99" s="193" t="s">
        <v>658</v>
      </c>
      <c r="F99" s="194" t="s">
        <v>659</v>
      </c>
      <c r="G99" s="195" t="s">
        <v>518</v>
      </c>
      <c r="H99" s="196">
        <v>1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660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660</v>
      </c>
      <c r="BM99" s="24" t="s">
        <v>661</v>
      </c>
    </row>
    <row r="100" spans="2:65" s="1" customFormat="1" ht="13.5">
      <c r="B100" s="41"/>
      <c r="C100" s="63"/>
      <c r="D100" s="204" t="s">
        <v>153</v>
      </c>
      <c r="E100" s="63"/>
      <c r="F100" s="205" t="s">
        <v>659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 ht="27">
      <c r="B101" s="207"/>
      <c r="C101" s="208"/>
      <c r="D101" s="204" t="s">
        <v>155</v>
      </c>
      <c r="E101" s="209" t="s">
        <v>21</v>
      </c>
      <c r="F101" s="210" t="s">
        <v>662</v>
      </c>
      <c r="G101" s="208"/>
      <c r="H101" s="211">
        <v>1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72</v>
      </c>
      <c r="AY101" s="217" t="s">
        <v>144</v>
      </c>
    </row>
    <row r="102" spans="2:65" s="10" customFormat="1" ht="29.85" customHeight="1">
      <c r="B102" s="176"/>
      <c r="C102" s="177"/>
      <c r="D102" s="178" t="s">
        <v>71</v>
      </c>
      <c r="E102" s="190" t="s">
        <v>663</v>
      </c>
      <c r="F102" s="190" t="s">
        <v>664</v>
      </c>
      <c r="G102" s="177"/>
      <c r="H102" s="177"/>
      <c r="I102" s="180"/>
      <c r="J102" s="191">
        <f>BK102</f>
        <v>0</v>
      </c>
      <c r="K102" s="177"/>
      <c r="L102" s="182"/>
      <c r="M102" s="183"/>
      <c r="N102" s="184"/>
      <c r="O102" s="184"/>
      <c r="P102" s="185">
        <f>SUM(P103:P105)</f>
        <v>0</v>
      </c>
      <c r="Q102" s="184"/>
      <c r="R102" s="185">
        <f>SUM(R103:R105)</f>
        <v>0</v>
      </c>
      <c r="S102" s="184"/>
      <c r="T102" s="186">
        <f>SUM(T103:T105)</f>
        <v>0</v>
      </c>
      <c r="AR102" s="187" t="s">
        <v>174</v>
      </c>
      <c r="AT102" s="188" t="s">
        <v>71</v>
      </c>
      <c r="AU102" s="188" t="s">
        <v>80</v>
      </c>
      <c r="AY102" s="187" t="s">
        <v>144</v>
      </c>
      <c r="BK102" s="189">
        <f>SUM(BK103:BK105)</f>
        <v>0</v>
      </c>
    </row>
    <row r="103" spans="2:65" s="1" customFormat="1" ht="16.5" customHeight="1">
      <c r="B103" s="41"/>
      <c r="C103" s="192" t="s">
        <v>180</v>
      </c>
      <c r="D103" s="192" t="s">
        <v>146</v>
      </c>
      <c r="E103" s="193" t="s">
        <v>665</v>
      </c>
      <c r="F103" s="194" t="s">
        <v>666</v>
      </c>
      <c r="G103" s="195" t="s">
        <v>667</v>
      </c>
      <c r="H103" s="196">
        <v>1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660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660</v>
      </c>
      <c r="BM103" s="24" t="s">
        <v>668</v>
      </c>
    </row>
    <row r="104" spans="2:65" s="1" customFormat="1" ht="13.5">
      <c r="B104" s="41"/>
      <c r="C104" s="63"/>
      <c r="D104" s="204" t="s">
        <v>153</v>
      </c>
      <c r="E104" s="63"/>
      <c r="F104" s="205" t="s">
        <v>666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669</v>
      </c>
      <c r="G105" s="208"/>
      <c r="H105" s="211">
        <v>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0" customFormat="1" ht="29.85" customHeight="1">
      <c r="B106" s="176"/>
      <c r="C106" s="177"/>
      <c r="D106" s="178" t="s">
        <v>71</v>
      </c>
      <c r="E106" s="190" t="s">
        <v>670</v>
      </c>
      <c r="F106" s="190" t="s">
        <v>671</v>
      </c>
      <c r="G106" s="177"/>
      <c r="H106" s="177"/>
      <c r="I106" s="180"/>
      <c r="J106" s="191">
        <f>BK106</f>
        <v>0</v>
      </c>
      <c r="K106" s="177"/>
      <c r="L106" s="182"/>
      <c r="M106" s="183"/>
      <c r="N106" s="184"/>
      <c r="O106" s="184"/>
      <c r="P106" s="185">
        <f>SUM(P107:P109)</f>
        <v>0</v>
      </c>
      <c r="Q106" s="184"/>
      <c r="R106" s="185">
        <f>SUM(R107:R109)</f>
        <v>0</v>
      </c>
      <c r="S106" s="184"/>
      <c r="T106" s="186">
        <f>SUM(T107:T109)</f>
        <v>0</v>
      </c>
      <c r="AR106" s="187" t="s">
        <v>174</v>
      </c>
      <c r="AT106" s="188" t="s">
        <v>71</v>
      </c>
      <c r="AU106" s="188" t="s">
        <v>80</v>
      </c>
      <c r="AY106" s="187" t="s">
        <v>144</v>
      </c>
      <c r="BK106" s="189">
        <f>SUM(BK107:BK109)</f>
        <v>0</v>
      </c>
    </row>
    <row r="107" spans="2:65" s="1" customFormat="1" ht="16.5" customHeight="1">
      <c r="B107" s="41"/>
      <c r="C107" s="192" t="s">
        <v>187</v>
      </c>
      <c r="D107" s="192" t="s">
        <v>146</v>
      </c>
      <c r="E107" s="193" t="s">
        <v>672</v>
      </c>
      <c r="F107" s="194" t="s">
        <v>673</v>
      </c>
      <c r="G107" s="195" t="s">
        <v>667</v>
      </c>
      <c r="H107" s="196">
        <v>1</v>
      </c>
      <c r="I107" s="197"/>
      <c r="J107" s="198">
        <f>ROUND(I107*H107,2)</f>
        <v>0</v>
      </c>
      <c r="K107" s="194" t="s">
        <v>150</v>
      </c>
      <c r="L107" s="61"/>
      <c r="M107" s="199" t="s">
        <v>21</v>
      </c>
      <c r="N107" s="200" t="s">
        <v>43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660</v>
      </c>
      <c r="AT107" s="24" t="s">
        <v>146</v>
      </c>
      <c r="AU107" s="24" t="s">
        <v>82</v>
      </c>
      <c r="AY107" s="24" t="s">
        <v>144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80</v>
      </c>
      <c r="BK107" s="203">
        <f>ROUND(I107*H107,2)</f>
        <v>0</v>
      </c>
      <c r="BL107" s="24" t="s">
        <v>660</v>
      </c>
      <c r="BM107" s="24" t="s">
        <v>674</v>
      </c>
    </row>
    <row r="108" spans="2:65" s="1" customFormat="1" ht="13.5">
      <c r="B108" s="41"/>
      <c r="C108" s="63"/>
      <c r="D108" s="204" t="s">
        <v>153</v>
      </c>
      <c r="E108" s="63"/>
      <c r="F108" s="205" t="s">
        <v>673</v>
      </c>
      <c r="G108" s="63"/>
      <c r="H108" s="63"/>
      <c r="I108" s="163"/>
      <c r="J108" s="63"/>
      <c r="K108" s="63"/>
      <c r="L108" s="61"/>
      <c r="M108" s="206"/>
      <c r="N108" s="42"/>
      <c r="O108" s="42"/>
      <c r="P108" s="42"/>
      <c r="Q108" s="42"/>
      <c r="R108" s="42"/>
      <c r="S108" s="42"/>
      <c r="T108" s="78"/>
      <c r="AT108" s="24" t="s">
        <v>153</v>
      </c>
      <c r="AU108" s="24" t="s">
        <v>82</v>
      </c>
    </row>
    <row r="109" spans="2:65" s="11" customFormat="1" ht="13.5">
      <c r="B109" s="207"/>
      <c r="C109" s="208"/>
      <c r="D109" s="204" t="s">
        <v>155</v>
      </c>
      <c r="E109" s="209" t="s">
        <v>21</v>
      </c>
      <c r="F109" s="210" t="s">
        <v>675</v>
      </c>
      <c r="G109" s="208"/>
      <c r="H109" s="211">
        <v>1</v>
      </c>
      <c r="I109" s="212"/>
      <c r="J109" s="208"/>
      <c r="K109" s="208"/>
      <c r="L109" s="213"/>
      <c r="M109" s="242"/>
      <c r="N109" s="243"/>
      <c r="O109" s="243"/>
      <c r="P109" s="243"/>
      <c r="Q109" s="243"/>
      <c r="R109" s="243"/>
      <c r="S109" s="243"/>
      <c r="T109" s="244"/>
      <c r="AT109" s="217" t="s">
        <v>155</v>
      </c>
      <c r="AU109" s="217" t="s">
        <v>82</v>
      </c>
      <c r="AV109" s="11" t="s">
        <v>82</v>
      </c>
      <c r="AW109" s="11" t="s">
        <v>35</v>
      </c>
      <c r="AX109" s="11" t="s">
        <v>72</v>
      </c>
      <c r="AY109" s="217" t="s">
        <v>144</v>
      </c>
    </row>
    <row r="110" spans="2:65" s="1" customFormat="1" ht="6.95" customHeight="1">
      <c r="B110" s="56"/>
      <c r="C110" s="57"/>
      <c r="D110" s="57"/>
      <c r="E110" s="57"/>
      <c r="F110" s="57"/>
      <c r="G110" s="57"/>
      <c r="H110" s="57"/>
      <c r="I110" s="139"/>
      <c r="J110" s="57"/>
      <c r="K110" s="57"/>
      <c r="L110" s="61"/>
    </row>
  </sheetData>
  <sheetProtection algorithmName="SHA-512" hashValue="sGq+YzNwBOCJ5dPEWuCxABgInDUcWVTn/iVsy6RnXirTQ75+1vtBY/S7wHvW5OktEsCwYeLW6QYHWesp0hSSAg==" saltValue="NbcpRiA4wS6W/IohgXRgwX6tGSRxtIe0434kSbQttWfzDzERFdscRsAGhxTLrWN5/oyFaJEoBXqJfeuWbK13jQ==" spinCount="100000" sheet="1" objects="1" scenarios="1" formatColumns="0" formatRows="0" autoFilter="0"/>
  <autoFilter ref="C81:K10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676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ROUND(SUM(BE78:BE132), 2)</f>
        <v>0</v>
      </c>
      <c r="G30" s="42"/>
      <c r="H30" s="42"/>
      <c r="I30" s="131">
        <v>0.21</v>
      </c>
      <c r="J30" s="130">
        <f>ROUND(ROUND((SUM(BE78:BE132)),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ROUND(SUM(BF78:BF132), 2)</f>
        <v>0</v>
      </c>
      <c r="G31" s="42"/>
      <c r="H31" s="42"/>
      <c r="I31" s="131">
        <v>0.15</v>
      </c>
      <c r="J31" s="130">
        <f>ROUND(ROUND((SUM(BF78:BF132)),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ROUND(SUM(BG78:BG132),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ROUND(SUM(BH78:BH132),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ROUND(SUM(BI78:BI132),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190 - Dopravně inženýrská opatření (SO 201, SO 202, SO 203)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>
      <c r="B68" s="41"/>
      <c r="C68" s="63"/>
      <c r="D68" s="63"/>
      <c r="E68" s="388" t="str">
        <f>E7</f>
        <v>II/112 Struhařov, rekonstrukce silnice – provozní staničení km 6,70 – 9,48</v>
      </c>
      <c r="F68" s="389"/>
      <c r="G68" s="389"/>
      <c r="H68" s="389"/>
      <c r="I68" s="163"/>
      <c r="J68" s="63"/>
      <c r="K68" s="63"/>
      <c r="L68" s="61"/>
    </row>
    <row r="69" spans="2:63" s="1" customFormat="1" ht="14.45" customHeight="1">
      <c r="B69" s="41"/>
      <c r="C69" s="65" t="s">
        <v>111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>
      <c r="B70" s="41"/>
      <c r="C70" s="63"/>
      <c r="D70" s="63"/>
      <c r="E70" s="363" t="str">
        <f>E9</f>
        <v>SO 190 - Dopravně inženýrská opatření (SO 201, SO 202, SO 203)</v>
      </c>
      <c r="F70" s="390"/>
      <c r="G70" s="390"/>
      <c r="H70" s="390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Struhařov</v>
      </c>
      <c r="G72" s="63"/>
      <c r="H72" s="63"/>
      <c r="I72" s="165" t="s">
        <v>25</v>
      </c>
      <c r="J72" s="73" t="str">
        <f>IF(J12="","",J12)</f>
        <v>19. 3. 2018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27</v>
      </c>
      <c r="D74" s="63"/>
      <c r="E74" s="63"/>
      <c r="F74" s="164" t="str">
        <f>E15</f>
        <v>Krajská správa a údržba silnic Středočeského kraje</v>
      </c>
      <c r="G74" s="63"/>
      <c r="H74" s="63"/>
      <c r="I74" s="165" t="s">
        <v>33</v>
      </c>
      <c r="J74" s="164" t="str">
        <f>E21</f>
        <v>Tubes s.r.o.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57</v>
      </c>
      <c r="E77" s="168" t="s">
        <v>53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116</v>
      </c>
      <c r="K77" s="170" t="s">
        <v>134</v>
      </c>
      <c r="L77" s="171"/>
      <c r="M77" s="81" t="s">
        <v>135</v>
      </c>
      <c r="N77" s="82" t="s">
        <v>42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117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71</v>
      </c>
      <c r="AU78" s="24" t="s">
        <v>118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71</v>
      </c>
      <c r="E79" s="179" t="s">
        <v>142</v>
      </c>
      <c r="F79" s="179" t="s">
        <v>143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71</v>
      </c>
      <c r="AU79" s="188" t="s">
        <v>72</v>
      </c>
      <c r="AY79" s="187" t="s">
        <v>144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71</v>
      </c>
      <c r="E80" s="190" t="s">
        <v>199</v>
      </c>
      <c r="F80" s="190" t="s">
        <v>521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SUM(P81:P132)</f>
        <v>0</v>
      </c>
      <c r="Q80" s="184"/>
      <c r="R80" s="185">
        <f>SUM(R81:R132)</f>
        <v>0</v>
      </c>
      <c r="S80" s="184"/>
      <c r="T80" s="186">
        <f>SUM(T81:T132)</f>
        <v>0</v>
      </c>
      <c r="AR80" s="187" t="s">
        <v>80</v>
      </c>
      <c r="AT80" s="188" t="s">
        <v>71</v>
      </c>
      <c r="AU80" s="188" t="s">
        <v>80</v>
      </c>
      <c r="AY80" s="187" t="s">
        <v>144</v>
      </c>
      <c r="BK80" s="189">
        <f>SUM(BK81:BK132)</f>
        <v>0</v>
      </c>
    </row>
    <row r="81" spans="2:65" s="1" customFormat="1" ht="16.5" customHeight="1">
      <c r="B81" s="41"/>
      <c r="C81" s="192" t="s">
        <v>80</v>
      </c>
      <c r="D81" s="192" t="s">
        <v>146</v>
      </c>
      <c r="E81" s="193" t="s">
        <v>678</v>
      </c>
      <c r="F81" s="194" t="s">
        <v>679</v>
      </c>
      <c r="G81" s="195" t="s">
        <v>518</v>
      </c>
      <c r="H81" s="196">
        <v>45</v>
      </c>
      <c r="I81" s="197"/>
      <c r="J81" s="198">
        <f>ROUND(I81*H81,2)</f>
        <v>0</v>
      </c>
      <c r="K81" s="194" t="s">
        <v>150</v>
      </c>
      <c r="L81" s="61"/>
      <c r="M81" s="199" t="s">
        <v>21</v>
      </c>
      <c r="N81" s="200" t="s">
        <v>43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151</v>
      </c>
      <c r="AT81" s="24" t="s">
        <v>146</v>
      </c>
      <c r="AU81" s="24" t="s">
        <v>82</v>
      </c>
      <c r="AY81" s="24" t="s">
        <v>144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80</v>
      </c>
      <c r="BK81" s="203">
        <f>ROUND(I81*H81,2)</f>
        <v>0</v>
      </c>
      <c r="BL81" s="24" t="s">
        <v>151</v>
      </c>
      <c r="BM81" s="24" t="s">
        <v>680</v>
      </c>
    </row>
    <row r="82" spans="2:65" s="1" customFormat="1" ht="13.5">
      <c r="B82" s="41"/>
      <c r="C82" s="63"/>
      <c r="D82" s="204" t="s">
        <v>153</v>
      </c>
      <c r="E82" s="63"/>
      <c r="F82" s="205" t="s">
        <v>679</v>
      </c>
      <c r="G82" s="63"/>
      <c r="H82" s="63"/>
      <c r="I82" s="163"/>
      <c r="J82" s="63"/>
      <c r="K82" s="63"/>
      <c r="L82" s="61"/>
      <c r="M82" s="206"/>
      <c r="N82" s="42"/>
      <c r="O82" s="42"/>
      <c r="P82" s="42"/>
      <c r="Q82" s="42"/>
      <c r="R82" s="42"/>
      <c r="S82" s="42"/>
      <c r="T82" s="78"/>
      <c r="AT82" s="24" t="s">
        <v>153</v>
      </c>
      <c r="AU82" s="24" t="s">
        <v>82</v>
      </c>
    </row>
    <row r="83" spans="2:65" s="12" customFormat="1" ht="13.5">
      <c r="B83" s="219"/>
      <c r="C83" s="220"/>
      <c r="D83" s="204" t="s">
        <v>155</v>
      </c>
      <c r="E83" s="221" t="s">
        <v>21</v>
      </c>
      <c r="F83" s="222" t="s">
        <v>681</v>
      </c>
      <c r="G83" s="220"/>
      <c r="H83" s="221" t="s">
        <v>21</v>
      </c>
      <c r="I83" s="223"/>
      <c r="J83" s="220"/>
      <c r="K83" s="220"/>
      <c r="L83" s="224"/>
      <c r="M83" s="225"/>
      <c r="N83" s="226"/>
      <c r="O83" s="226"/>
      <c r="P83" s="226"/>
      <c r="Q83" s="226"/>
      <c r="R83" s="226"/>
      <c r="S83" s="226"/>
      <c r="T83" s="227"/>
      <c r="AT83" s="228" t="s">
        <v>155</v>
      </c>
      <c r="AU83" s="228" t="s">
        <v>82</v>
      </c>
      <c r="AV83" s="12" t="s">
        <v>80</v>
      </c>
      <c r="AW83" s="12" t="s">
        <v>35</v>
      </c>
      <c r="AX83" s="12" t="s">
        <v>72</v>
      </c>
      <c r="AY83" s="228" t="s">
        <v>144</v>
      </c>
    </row>
    <row r="84" spans="2:65" s="11" customFormat="1" ht="13.5">
      <c r="B84" s="207"/>
      <c r="C84" s="208"/>
      <c r="D84" s="204" t="s">
        <v>155</v>
      </c>
      <c r="E84" s="209" t="s">
        <v>21</v>
      </c>
      <c r="F84" s="210" t="s">
        <v>682</v>
      </c>
      <c r="G84" s="208"/>
      <c r="H84" s="211">
        <v>45</v>
      </c>
      <c r="I84" s="212"/>
      <c r="J84" s="208"/>
      <c r="K84" s="208"/>
      <c r="L84" s="213"/>
      <c r="M84" s="214"/>
      <c r="N84" s="215"/>
      <c r="O84" s="215"/>
      <c r="P84" s="215"/>
      <c r="Q84" s="215"/>
      <c r="R84" s="215"/>
      <c r="S84" s="215"/>
      <c r="T84" s="216"/>
      <c r="AT84" s="217" t="s">
        <v>155</v>
      </c>
      <c r="AU84" s="217" t="s">
        <v>82</v>
      </c>
      <c r="AV84" s="11" t="s">
        <v>82</v>
      </c>
      <c r="AW84" s="11" t="s">
        <v>35</v>
      </c>
      <c r="AX84" s="11" t="s">
        <v>80</v>
      </c>
      <c r="AY84" s="217" t="s">
        <v>144</v>
      </c>
    </row>
    <row r="85" spans="2:65" s="1" customFormat="1" ht="16.5" customHeight="1">
      <c r="B85" s="41"/>
      <c r="C85" s="192" t="s">
        <v>82</v>
      </c>
      <c r="D85" s="192" t="s">
        <v>146</v>
      </c>
      <c r="E85" s="193" t="s">
        <v>683</v>
      </c>
      <c r="F85" s="194" t="s">
        <v>684</v>
      </c>
      <c r="G85" s="195" t="s">
        <v>518</v>
      </c>
      <c r="H85" s="196">
        <v>45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685</v>
      </c>
    </row>
    <row r="86" spans="2:65" s="1" customFormat="1" ht="13.5">
      <c r="B86" s="41"/>
      <c r="C86" s="63"/>
      <c r="D86" s="204" t="s">
        <v>153</v>
      </c>
      <c r="E86" s="63"/>
      <c r="F86" s="205" t="s">
        <v>684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 ht="13.5">
      <c r="B87" s="207"/>
      <c r="C87" s="208"/>
      <c r="D87" s="204" t="s">
        <v>155</v>
      </c>
      <c r="E87" s="209" t="s">
        <v>21</v>
      </c>
      <c r="F87" s="210" t="s">
        <v>686</v>
      </c>
      <c r="G87" s="208"/>
      <c r="H87" s="211">
        <v>45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80</v>
      </c>
      <c r="AY87" s="217" t="s">
        <v>144</v>
      </c>
    </row>
    <row r="88" spans="2:65" s="1" customFormat="1" ht="16.5" customHeight="1">
      <c r="B88" s="41"/>
      <c r="C88" s="192" t="s">
        <v>161</v>
      </c>
      <c r="D88" s="192" t="s">
        <v>146</v>
      </c>
      <c r="E88" s="193" t="s">
        <v>687</v>
      </c>
      <c r="F88" s="194" t="s">
        <v>688</v>
      </c>
      <c r="G88" s="195" t="s">
        <v>518</v>
      </c>
      <c r="H88" s="196">
        <v>57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689</v>
      </c>
    </row>
    <row r="89" spans="2:65" s="1" customFormat="1" ht="13.5">
      <c r="B89" s="41"/>
      <c r="C89" s="63"/>
      <c r="D89" s="204" t="s">
        <v>153</v>
      </c>
      <c r="E89" s="63"/>
      <c r="F89" s="205" t="s">
        <v>688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2" customFormat="1" ht="13.5">
      <c r="B90" s="219"/>
      <c r="C90" s="220"/>
      <c r="D90" s="204" t="s">
        <v>155</v>
      </c>
      <c r="E90" s="221" t="s">
        <v>21</v>
      </c>
      <c r="F90" s="222" t="s">
        <v>690</v>
      </c>
      <c r="G90" s="220"/>
      <c r="H90" s="221" t="s">
        <v>21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155</v>
      </c>
      <c r="AU90" s="228" t="s">
        <v>82</v>
      </c>
      <c r="AV90" s="12" t="s">
        <v>80</v>
      </c>
      <c r="AW90" s="12" t="s">
        <v>35</v>
      </c>
      <c r="AX90" s="12" t="s">
        <v>72</v>
      </c>
      <c r="AY90" s="228" t="s">
        <v>144</v>
      </c>
    </row>
    <row r="91" spans="2:65" s="12" customFormat="1" ht="13.5">
      <c r="B91" s="219"/>
      <c r="C91" s="220"/>
      <c r="D91" s="204" t="s">
        <v>155</v>
      </c>
      <c r="E91" s="221" t="s">
        <v>21</v>
      </c>
      <c r="F91" s="222" t="s">
        <v>691</v>
      </c>
      <c r="G91" s="220"/>
      <c r="H91" s="221" t="s">
        <v>21</v>
      </c>
      <c r="I91" s="223"/>
      <c r="J91" s="220"/>
      <c r="K91" s="220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155</v>
      </c>
      <c r="AU91" s="228" t="s">
        <v>82</v>
      </c>
      <c r="AV91" s="12" t="s">
        <v>80</v>
      </c>
      <c r="AW91" s="12" t="s">
        <v>35</v>
      </c>
      <c r="AX91" s="12" t="s">
        <v>72</v>
      </c>
      <c r="AY91" s="228" t="s">
        <v>144</v>
      </c>
    </row>
    <row r="92" spans="2:65" s="11" customFormat="1" ht="13.5">
      <c r="B92" s="207"/>
      <c r="C92" s="208"/>
      <c r="D92" s="204" t="s">
        <v>155</v>
      </c>
      <c r="E92" s="209" t="s">
        <v>21</v>
      </c>
      <c r="F92" s="210" t="s">
        <v>692</v>
      </c>
      <c r="G92" s="208"/>
      <c r="H92" s="211">
        <v>57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155</v>
      </c>
      <c r="AU92" s="217" t="s">
        <v>82</v>
      </c>
      <c r="AV92" s="11" t="s">
        <v>82</v>
      </c>
      <c r="AW92" s="11" t="s">
        <v>35</v>
      </c>
      <c r="AX92" s="11" t="s">
        <v>80</v>
      </c>
      <c r="AY92" s="217" t="s">
        <v>144</v>
      </c>
    </row>
    <row r="93" spans="2:65" s="1" customFormat="1" ht="16.5" customHeight="1">
      <c r="B93" s="41"/>
      <c r="C93" s="192" t="s">
        <v>151</v>
      </c>
      <c r="D93" s="192" t="s">
        <v>146</v>
      </c>
      <c r="E93" s="193" t="s">
        <v>693</v>
      </c>
      <c r="F93" s="194" t="s">
        <v>694</v>
      </c>
      <c r="G93" s="195" t="s">
        <v>518</v>
      </c>
      <c r="H93" s="196">
        <v>5</v>
      </c>
      <c r="I93" s="197"/>
      <c r="J93" s="198">
        <f>ROUND(I93*H93,2)</f>
        <v>0</v>
      </c>
      <c r="K93" s="194" t="s">
        <v>150</v>
      </c>
      <c r="L93" s="61"/>
      <c r="M93" s="199" t="s">
        <v>21</v>
      </c>
      <c r="N93" s="200" t="s">
        <v>43</v>
      </c>
      <c r="O93" s="4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4" t="s">
        <v>151</v>
      </c>
      <c r="AT93" s="24" t="s">
        <v>146</v>
      </c>
      <c r="AU93" s="24" t="s">
        <v>82</v>
      </c>
      <c r="AY93" s="24" t="s">
        <v>144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80</v>
      </c>
      <c r="BK93" s="203">
        <f>ROUND(I93*H93,2)</f>
        <v>0</v>
      </c>
      <c r="BL93" s="24" t="s">
        <v>151</v>
      </c>
      <c r="BM93" s="24" t="s">
        <v>695</v>
      </c>
    </row>
    <row r="94" spans="2:65" s="1" customFormat="1" ht="13.5">
      <c r="B94" s="41"/>
      <c r="C94" s="63"/>
      <c r="D94" s="204" t="s">
        <v>153</v>
      </c>
      <c r="E94" s="63"/>
      <c r="F94" s="205" t="s">
        <v>694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153</v>
      </c>
      <c r="AU94" s="24" t="s">
        <v>82</v>
      </c>
    </row>
    <row r="95" spans="2:65" s="12" customFormat="1" ht="13.5">
      <c r="B95" s="219"/>
      <c r="C95" s="220"/>
      <c r="D95" s="204" t="s">
        <v>155</v>
      </c>
      <c r="E95" s="221" t="s">
        <v>21</v>
      </c>
      <c r="F95" s="222" t="s">
        <v>696</v>
      </c>
      <c r="G95" s="220"/>
      <c r="H95" s="221" t="s">
        <v>21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155</v>
      </c>
      <c r="AU95" s="228" t="s">
        <v>82</v>
      </c>
      <c r="AV95" s="12" t="s">
        <v>80</v>
      </c>
      <c r="AW95" s="12" t="s">
        <v>35</v>
      </c>
      <c r="AX95" s="12" t="s">
        <v>72</v>
      </c>
      <c r="AY95" s="228" t="s">
        <v>144</v>
      </c>
    </row>
    <row r="96" spans="2:65" s="11" customFormat="1" ht="13.5">
      <c r="B96" s="207"/>
      <c r="C96" s="208"/>
      <c r="D96" s="204" t="s">
        <v>155</v>
      </c>
      <c r="E96" s="209" t="s">
        <v>21</v>
      </c>
      <c r="F96" s="210" t="s">
        <v>697</v>
      </c>
      <c r="G96" s="208"/>
      <c r="H96" s="211">
        <v>5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80</v>
      </c>
      <c r="AY96" s="217" t="s">
        <v>144</v>
      </c>
    </row>
    <row r="97" spans="2:65" s="1" customFormat="1" ht="16.5" customHeight="1">
      <c r="B97" s="41"/>
      <c r="C97" s="192" t="s">
        <v>174</v>
      </c>
      <c r="D97" s="192" t="s">
        <v>146</v>
      </c>
      <c r="E97" s="193" t="s">
        <v>698</v>
      </c>
      <c r="F97" s="194" t="s">
        <v>699</v>
      </c>
      <c r="G97" s="195" t="s">
        <v>518</v>
      </c>
      <c r="H97" s="196">
        <v>4725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700</v>
      </c>
    </row>
    <row r="98" spans="2:65" s="1" customFormat="1" ht="13.5">
      <c r="B98" s="41"/>
      <c r="C98" s="63"/>
      <c r="D98" s="204" t="s">
        <v>153</v>
      </c>
      <c r="E98" s="63"/>
      <c r="F98" s="205" t="s">
        <v>699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2" customFormat="1" ht="27">
      <c r="B99" s="219"/>
      <c r="C99" s="220"/>
      <c r="D99" s="204" t="s">
        <v>155</v>
      </c>
      <c r="E99" s="221" t="s">
        <v>21</v>
      </c>
      <c r="F99" s="222" t="s">
        <v>701</v>
      </c>
      <c r="G99" s="220"/>
      <c r="H99" s="221" t="s">
        <v>21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155</v>
      </c>
      <c r="AU99" s="228" t="s">
        <v>82</v>
      </c>
      <c r="AV99" s="12" t="s">
        <v>80</v>
      </c>
      <c r="AW99" s="12" t="s">
        <v>35</v>
      </c>
      <c r="AX99" s="12" t="s">
        <v>72</v>
      </c>
      <c r="AY99" s="228" t="s">
        <v>144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702</v>
      </c>
      <c r="G100" s="208"/>
      <c r="H100" s="211">
        <v>4725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703</v>
      </c>
      <c r="F101" s="194" t="s">
        <v>704</v>
      </c>
      <c r="G101" s="195" t="s">
        <v>518</v>
      </c>
      <c r="H101" s="196">
        <v>4725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705</v>
      </c>
    </row>
    <row r="102" spans="2:65" s="1" customFormat="1" ht="13.5">
      <c r="B102" s="41"/>
      <c r="C102" s="63"/>
      <c r="D102" s="204" t="s">
        <v>153</v>
      </c>
      <c r="E102" s="63"/>
      <c r="F102" s="205" t="s">
        <v>704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2" customFormat="1" ht="27">
      <c r="B103" s="219"/>
      <c r="C103" s="220"/>
      <c r="D103" s="204" t="s">
        <v>155</v>
      </c>
      <c r="E103" s="221" t="s">
        <v>21</v>
      </c>
      <c r="F103" s="222" t="s">
        <v>701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1" customFormat="1" ht="13.5">
      <c r="B104" s="207"/>
      <c r="C104" s="208"/>
      <c r="D104" s="204" t="s">
        <v>155</v>
      </c>
      <c r="E104" s="209" t="s">
        <v>21</v>
      </c>
      <c r="F104" s="210" t="s">
        <v>706</v>
      </c>
      <c r="G104" s="208"/>
      <c r="H104" s="211">
        <v>4725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25.5" customHeight="1">
      <c r="B105" s="41"/>
      <c r="C105" s="192" t="s">
        <v>187</v>
      </c>
      <c r="D105" s="192" t="s">
        <v>146</v>
      </c>
      <c r="E105" s="193" t="s">
        <v>707</v>
      </c>
      <c r="F105" s="194" t="s">
        <v>708</v>
      </c>
      <c r="G105" s="195" t="s">
        <v>518</v>
      </c>
      <c r="H105" s="196">
        <v>5985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709</v>
      </c>
    </row>
    <row r="106" spans="2:65" s="1" customFormat="1" ht="13.5">
      <c r="B106" s="41"/>
      <c r="C106" s="63"/>
      <c r="D106" s="204" t="s">
        <v>153</v>
      </c>
      <c r="E106" s="63"/>
      <c r="F106" s="205" t="s">
        <v>708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7">
      <c r="B107" s="219"/>
      <c r="C107" s="220"/>
      <c r="D107" s="204" t="s">
        <v>155</v>
      </c>
      <c r="E107" s="221" t="s">
        <v>21</v>
      </c>
      <c r="F107" s="222" t="s">
        <v>701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710</v>
      </c>
      <c r="G108" s="208"/>
      <c r="H108" s="211">
        <v>5985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80</v>
      </c>
      <c r="AY108" s="217" t="s">
        <v>144</v>
      </c>
    </row>
    <row r="109" spans="2:65" s="1" customFormat="1" ht="25.5" customHeight="1">
      <c r="B109" s="41"/>
      <c r="C109" s="192" t="s">
        <v>193</v>
      </c>
      <c r="D109" s="192" t="s">
        <v>146</v>
      </c>
      <c r="E109" s="193" t="s">
        <v>711</v>
      </c>
      <c r="F109" s="194" t="s">
        <v>712</v>
      </c>
      <c r="G109" s="195" t="s">
        <v>518</v>
      </c>
      <c r="H109" s="196">
        <v>525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713</v>
      </c>
    </row>
    <row r="110" spans="2:65" s="1" customFormat="1" ht="13.5">
      <c r="B110" s="41"/>
      <c r="C110" s="63"/>
      <c r="D110" s="204" t="s">
        <v>153</v>
      </c>
      <c r="E110" s="63"/>
      <c r="F110" s="205" t="s">
        <v>712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2" customFormat="1" ht="27">
      <c r="B111" s="219"/>
      <c r="C111" s="220"/>
      <c r="D111" s="204" t="s">
        <v>155</v>
      </c>
      <c r="E111" s="221" t="s">
        <v>21</v>
      </c>
      <c r="F111" s="222" t="s">
        <v>701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1" customFormat="1" ht="13.5">
      <c r="B112" s="207"/>
      <c r="C112" s="208"/>
      <c r="D112" s="204" t="s">
        <v>155</v>
      </c>
      <c r="E112" s="209" t="s">
        <v>21</v>
      </c>
      <c r="F112" s="210" t="s">
        <v>714</v>
      </c>
      <c r="G112" s="208"/>
      <c r="H112" s="211">
        <v>525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155</v>
      </c>
      <c r="AU112" s="217" t="s">
        <v>82</v>
      </c>
      <c r="AV112" s="11" t="s">
        <v>82</v>
      </c>
      <c r="AW112" s="11" t="s">
        <v>35</v>
      </c>
      <c r="AX112" s="11" t="s">
        <v>80</v>
      </c>
      <c r="AY112" s="217" t="s">
        <v>144</v>
      </c>
    </row>
    <row r="113" spans="2:65" s="1" customFormat="1" ht="25.5" customHeight="1">
      <c r="B113" s="41"/>
      <c r="C113" s="192" t="s">
        <v>199</v>
      </c>
      <c r="D113" s="192" t="s">
        <v>146</v>
      </c>
      <c r="E113" s="193" t="s">
        <v>715</v>
      </c>
      <c r="F113" s="194" t="s">
        <v>716</v>
      </c>
      <c r="G113" s="195" t="s">
        <v>518</v>
      </c>
      <c r="H113" s="196">
        <v>6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717</v>
      </c>
    </row>
    <row r="114" spans="2:65" s="1" customFormat="1" ht="13.5">
      <c r="B114" s="41"/>
      <c r="C114" s="63"/>
      <c r="D114" s="204" t="s">
        <v>153</v>
      </c>
      <c r="E114" s="63"/>
      <c r="F114" s="205" t="s">
        <v>716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 ht="13.5">
      <c r="B115" s="207"/>
      <c r="C115" s="208"/>
      <c r="D115" s="204" t="s">
        <v>155</v>
      </c>
      <c r="E115" s="209" t="s">
        <v>21</v>
      </c>
      <c r="F115" s="210" t="s">
        <v>718</v>
      </c>
      <c r="G115" s="208"/>
      <c r="H115" s="211">
        <v>6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208</v>
      </c>
      <c r="D116" s="192" t="s">
        <v>146</v>
      </c>
      <c r="E116" s="193" t="s">
        <v>719</v>
      </c>
      <c r="F116" s="194" t="s">
        <v>720</v>
      </c>
      <c r="G116" s="195" t="s">
        <v>518</v>
      </c>
      <c r="H116" s="196">
        <v>630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721</v>
      </c>
    </row>
    <row r="117" spans="2:65" s="1" customFormat="1" ht="13.5">
      <c r="B117" s="41"/>
      <c r="C117" s="63"/>
      <c r="D117" s="204" t="s">
        <v>153</v>
      </c>
      <c r="E117" s="63"/>
      <c r="F117" s="205" t="s">
        <v>720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2" customFormat="1" ht="27">
      <c r="B118" s="219"/>
      <c r="C118" s="220"/>
      <c r="D118" s="204" t="s">
        <v>155</v>
      </c>
      <c r="E118" s="221" t="s">
        <v>21</v>
      </c>
      <c r="F118" s="222" t="s">
        <v>701</v>
      </c>
      <c r="G118" s="220"/>
      <c r="H118" s="221" t="s">
        <v>21</v>
      </c>
      <c r="I118" s="223"/>
      <c r="J118" s="220"/>
      <c r="K118" s="220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155</v>
      </c>
      <c r="AU118" s="228" t="s">
        <v>82</v>
      </c>
      <c r="AV118" s="12" t="s">
        <v>80</v>
      </c>
      <c r="AW118" s="12" t="s">
        <v>35</v>
      </c>
      <c r="AX118" s="12" t="s">
        <v>72</v>
      </c>
      <c r="AY118" s="228" t="s">
        <v>144</v>
      </c>
    </row>
    <row r="119" spans="2:65" s="11" customFormat="1" ht="13.5">
      <c r="B119" s="207"/>
      <c r="C119" s="208"/>
      <c r="D119" s="204" t="s">
        <v>155</v>
      </c>
      <c r="E119" s="209" t="s">
        <v>21</v>
      </c>
      <c r="F119" s="210" t="s">
        <v>722</v>
      </c>
      <c r="G119" s="208"/>
      <c r="H119" s="211">
        <v>630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80</v>
      </c>
      <c r="AY119" s="217" t="s">
        <v>144</v>
      </c>
    </row>
    <row r="120" spans="2:65" s="1" customFormat="1" ht="25.5" customHeight="1">
      <c r="B120" s="41"/>
      <c r="C120" s="192" t="s">
        <v>218</v>
      </c>
      <c r="D120" s="192" t="s">
        <v>146</v>
      </c>
      <c r="E120" s="193" t="s">
        <v>723</v>
      </c>
      <c r="F120" s="194" t="s">
        <v>724</v>
      </c>
      <c r="G120" s="195" t="s">
        <v>518</v>
      </c>
      <c r="H120" s="196">
        <v>6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725</v>
      </c>
    </row>
    <row r="121" spans="2:65" s="1" customFormat="1" ht="13.5">
      <c r="B121" s="41"/>
      <c r="C121" s="63"/>
      <c r="D121" s="204" t="s">
        <v>153</v>
      </c>
      <c r="E121" s="63"/>
      <c r="F121" s="205" t="s">
        <v>724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 ht="13.5">
      <c r="B122" s="207"/>
      <c r="C122" s="208"/>
      <c r="D122" s="204" t="s">
        <v>155</v>
      </c>
      <c r="E122" s="209" t="s">
        <v>21</v>
      </c>
      <c r="F122" s="210" t="s">
        <v>180</v>
      </c>
      <c r="G122" s="208"/>
      <c r="H122" s="211">
        <v>6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16.5" customHeight="1">
      <c r="B123" s="41"/>
      <c r="C123" s="192" t="s">
        <v>224</v>
      </c>
      <c r="D123" s="192" t="s">
        <v>146</v>
      </c>
      <c r="E123" s="193" t="s">
        <v>726</v>
      </c>
      <c r="F123" s="194" t="s">
        <v>727</v>
      </c>
      <c r="G123" s="195" t="s">
        <v>518</v>
      </c>
      <c r="H123" s="196">
        <v>630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728</v>
      </c>
    </row>
    <row r="124" spans="2:65" s="1" customFormat="1" ht="13.5">
      <c r="B124" s="41"/>
      <c r="C124" s="63"/>
      <c r="D124" s="204" t="s">
        <v>153</v>
      </c>
      <c r="E124" s="63"/>
      <c r="F124" s="205" t="s">
        <v>727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 ht="27">
      <c r="B125" s="219"/>
      <c r="C125" s="220"/>
      <c r="D125" s="204" t="s">
        <v>155</v>
      </c>
      <c r="E125" s="221" t="s">
        <v>21</v>
      </c>
      <c r="F125" s="222" t="s">
        <v>701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1" customFormat="1" ht="13.5">
      <c r="B126" s="207"/>
      <c r="C126" s="208"/>
      <c r="D126" s="204" t="s">
        <v>155</v>
      </c>
      <c r="E126" s="209" t="s">
        <v>21</v>
      </c>
      <c r="F126" s="210" t="s">
        <v>722</v>
      </c>
      <c r="G126" s="208"/>
      <c r="H126" s="211">
        <v>630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35</v>
      </c>
      <c r="AX126" s="11" t="s">
        <v>80</v>
      </c>
      <c r="AY126" s="217" t="s">
        <v>144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729</v>
      </c>
      <c r="F127" s="194" t="s">
        <v>730</v>
      </c>
      <c r="G127" s="195" t="s">
        <v>518</v>
      </c>
      <c r="H127" s="196">
        <v>8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731</v>
      </c>
    </row>
    <row r="128" spans="2:65" s="1" customFormat="1" ht="13.5">
      <c r="B128" s="41"/>
      <c r="C128" s="63"/>
      <c r="D128" s="204" t="s">
        <v>153</v>
      </c>
      <c r="E128" s="63"/>
      <c r="F128" s="205" t="s">
        <v>730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1" customFormat="1" ht="13.5">
      <c r="B129" s="207"/>
      <c r="C129" s="208"/>
      <c r="D129" s="204" t="s">
        <v>155</v>
      </c>
      <c r="E129" s="209" t="s">
        <v>21</v>
      </c>
      <c r="F129" s="210" t="s">
        <v>193</v>
      </c>
      <c r="G129" s="208"/>
      <c r="H129" s="211">
        <v>8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155</v>
      </c>
      <c r="AU129" s="217" t="s">
        <v>82</v>
      </c>
      <c r="AV129" s="11" t="s">
        <v>82</v>
      </c>
      <c r="AW129" s="11" t="s">
        <v>35</v>
      </c>
      <c r="AX129" s="11" t="s">
        <v>80</v>
      </c>
      <c r="AY129" s="217" t="s">
        <v>144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732</v>
      </c>
      <c r="F130" s="194" t="s">
        <v>733</v>
      </c>
      <c r="G130" s="195" t="s">
        <v>518</v>
      </c>
      <c r="H130" s="196">
        <v>8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151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151</v>
      </c>
      <c r="BM130" s="24" t="s">
        <v>734</v>
      </c>
    </row>
    <row r="131" spans="2:65" s="1" customFormat="1" ht="13.5">
      <c r="B131" s="41"/>
      <c r="C131" s="63"/>
      <c r="D131" s="204" t="s">
        <v>153</v>
      </c>
      <c r="E131" s="63"/>
      <c r="F131" s="205" t="s">
        <v>733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193</v>
      </c>
      <c r="G132" s="208"/>
      <c r="H132" s="211">
        <v>8</v>
      </c>
      <c r="I132" s="212"/>
      <c r="J132" s="208"/>
      <c r="K132" s="208"/>
      <c r="L132" s="213"/>
      <c r="M132" s="242"/>
      <c r="N132" s="243"/>
      <c r="O132" s="243"/>
      <c r="P132" s="243"/>
      <c r="Q132" s="243"/>
      <c r="R132" s="243"/>
      <c r="S132" s="243"/>
      <c r="T132" s="244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6.95" customHeight="1">
      <c r="B133" s="56"/>
      <c r="C133" s="57"/>
      <c r="D133" s="57"/>
      <c r="E133" s="57"/>
      <c r="F133" s="57"/>
      <c r="G133" s="57"/>
      <c r="H133" s="57"/>
      <c r="I133" s="139"/>
      <c r="J133" s="57"/>
      <c r="K133" s="57"/>
      <c r="L133" s="61"/>
    </row>
  </sheetData>
  <sheetProtection algorithmName="SHA-512" hashValue="pUlZ8NnXeLUopDa4KmbQNZ9Q3ugs555o/qApc/eqWCXTbWjfbu/M5k/xEkJjRyC0EwdTb7mtIkG+p+lKLNyBSQ==" saltValue="QgJjFou+f08ylk3hTxFvcyE4p8K5hZ7TqM74thJFWVDwUsBFeOK54hAyH888dplnY+O5IHsHvTWttZ/mZQm6qg==" spinCount="100000" sheet="1" objects="1" scenarios="1" formatColumns="0" formatRows="0" autoFilter="0"/>
  <autoFilter ref="C77:K13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735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ROUND(SUM(BE81:BE230), 2)</f>
        <v>0</v>
      </c>
      <c r="G30" s="42"/>
      <c r="H30" s="42"/>
      <c r="I30" s="131">
        <v>0.21</v>
      </c>
      <c r="J30" s="130">
        <f>ROUND(ROUND((SUM(BE81:BE230)),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ROUND(SUM(BF81:BF230), 2)</f>
        <v>0</v>
      </c>
      <c r="G31" s="42"/>
      <c r="H31" s="42"/>
      <c r="I31" s="131">
        <v>0.15</v>
      </c>
      <c r="J31" s="130">
        <f>ROUND(ROUND((SUM(BF81:BF230)),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ROUND(SUM(BG81:BG230),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ROUND(SUM(BH81:BH230),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ROUND(SUM(BI81:BI230),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 xml:space="preserve">SO 193 - Stálé dopravní značení 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736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737</v>
      </c>
      <c r="E59" s="159"/>
      <c r="F59" s="159"/>
      <c r="G59" s="159"/>
      <c r="H59" s="159"/>
      <c r="I59" s="160"/>
      <c r="J59" s="161">
        <f>J87</f>
        <v>0</v>
      </c>
      <c r="K59" s="162"/>
    </row>
    <row r="60" spans="2:47" s="8" customFormat="1" ht="19.899999999999999" customHeight="1">
      <c r="B60" s="156"/>
      <c r="C60" s="157"/>
      <c r="D60" s="158" t="s">
        <v>126</v>
      </c>
      <c r="E60" s="159"/>
      <c r="F60" s="159"/>
      <c r="G60" s="159"/>
      <c r="H60" s="159"/>
      <c r="I60" s="160"/>
      <c r="J60" s="161">
        <f>J221</f>
        <v>0</v>
      </c>
      <c r="K60" s="162"/>
    </row>
    <row r="61" spans="2:47" s="8" customFormat="1" ht="19.899999999999999" customHeight="1">
      <c r="B61" s="156"/>
      <c r="C61" s="157"/>
      <c r="D61" s="158" t="s">
        <v>127</v>
      </c>
      <c r="E61" s="159"/>
      <c r="F61" s="159"/>
      <c r="G61" s="159"/>
      <c r="H61" s="159"/>
      <c r="I61" s="160"/>
      <c r="J61" s="161">
        <f>J226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128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16.5" customHeight="1">
      <c r="B71" s="41"/>
      <c r="C71" s="63"/>
      <c r="D71" s="63"/>
      <c r="E71" s="388" t="str">
        <f>E7</f>
        <v>II/112 Struhařov, rekonstrukce silnice – provozní staničení km 6,70 – 9,48</v>
      </c>
      <c r="F71" s="389"/>
      <c r="G71" s="389"/>
      <c r="H71" s="389"/>
      <c r="I71" s="163"/>
      <c r="J71" s="63"/>
      <c r="K71" s="63"/>
      <c r="L71" s="61"/>
    </row>
    <row r="72" spans="2:20" s="1" customFormat="1" ht="14.45" customHeight="1">
      <c r="B72" s="41"/>
      <c r="C72" s="65" t="s">
        <v>111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17.25" customHeight="1">
      <c r="B73" s="41"/>
      <c r="C73" s="63"/>
      <c r="D73" s="63"/>
      <c r="E73" s="363" t="str">
        <f>E9</f>
        <v xml:space="preserve">SO 193 - Stálé dopravní značení </v>
      </c>
      <c r="F73" s="390"/>
      <c r="G73" s="390"/>
      <c r="H73" s="390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23</v>
      </c>
      <c r="D75" s="63"/>
      <c r="E75" s="63"/>
      <c r="F75" s="164" t="str">
        <f>F12</f>
        <v>Struhařov</v>
      </c>
      <c r="G75" s="63"/>
      <c r="H75" s="63"/>
      <c r="I75" s="165" t="s">
        <v>25</v>
      </c>
      <c r="J75" s="73" t="str">
        <f>IF(J12="","",J12)</f>
        <v>19. 3. 2018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>
      <c r="B77" s="41"/>
      <c r="C77" s="65" t="s">
        <v>27</v>
      </c>
      <c r="D77" s="63"/>
      <c r="E77" s="63"/>
      <c r="F77" s="164" t="str">
        <f>E15</f>
        <v>Krajská správa a údržba silnic Středočeského kraje</v>
      </c>
      <c r="G77" s="63"/>
      <c r="H77" s="63"/>
      <c r="I77" s="165" t="s">
        <v>33</v>
      </c>
      <c r="J77" s="164" t="str">
        <f>E21</f>
        <v>Atelier PROMIKA s.r.o.</v>
      </c>
      <c r="K77" s="63"/>
      <c r="L77" s="61"/>
    </row>
    <row r="78" spans="2:20" s="1" customFormat="1" ht="14.45" customHeight="1">
      <c r="B78" s="41"/>
      <c r="C78" s="65" t="s">
        <v>31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129</v>
      </c>
      <c r="D80" s="168" t="s">
        <v>57</v>
      </c>
      <c r="E80" s="168" t="s">
        <v>53</v>
      </c>
      <c r="F80" s="168" t="s">
        <v>130</v>
      </c>
      <c r="G80" s="168" t="s">
        <v>131</v>
      </c>
      <c r="H80" s="168" t="s">
        <v>132</v>
      </c>
      <c r="I80" s="169" t="s">
        <v>133</v>
      </c>
      <c r="J80" s="168" t="s">
        <v>116</v>
      </c>
      <c r="K80" s="170" t="s">
        <v>134</v>
      </c>
      <c r="L80" s="171"/>
      <c r="M80" s="81" t="s">
        <v>135</v>
      </c>
      <c r="N80" s="82" t="s">
        <v>42</v>
      </c>
      <c r="O80" s="82" t="s">
        <v>136</v>
      </c>
      <c r="P80" s="82" t="s">
        <v>137</v>
      </c>
      <c r="Q80" s="82" t="s">
        <v>138</v>
      </c>
      <c r="R80" s="82" t="s">
        <v>139</v>
      </c>
      <c r="S80" s="82" t="s">
        <v>140</v>
      </c>
      <c r="T80" s="83" t="s">
        <v>141</v>
      </c>
    </row>
    <row r="81" spans="2:65" s="1" customFormat="1" ht="29.25" customHeight="1">
      <c r="B81" s="41"/>
      <c r="C81" s="87" t="s">
        <v>117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22.733591000000001</v>
      </c>
      <c r="S81" s="85"/>
      <c r="T81" s="174">
        <f>T82</f>
        <v>44.662000000000006</v>
      </c>
      <c r="AT81" s="24" t="s">
        <v>71</v>
      </c>
      <c r="AU81" s="24" t="s">
        <v>118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71</v>
      </c>
      <c r="E82" s="179" t="s">
        <v>142</v>
      </c>
      <c r="F82" s="179" t="s">
        <v>143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P83+P87+P221+P226</f>
        <v>0</v>
      </c>
      <c r="Q82" s="184"/>
      <c r="R82" s="185">
        <f>R83+R87+R221+R226</f>
        <v>22.733591000000001</v>
      </c>
      <c r="S82" s="184"/>
      <c r="T82" s="186">
        <f>T83+T87+T221+T226</f>
        <v>44.662000000000006</v>
      </c>
      <c r="AR82" s="187" t="s">
        <v>80</v>
      </c>
      <c r="AT82" s="188" t="s">
        <v>71</v>
      </c>
      <c r="AU82" s="188" t="s">
        <v>72</v>
      </c>
      <c r="AY82" s="187" t="s">
        <v>144</v>
      </c>
      <c r="BK82" s="189">
        <f>BK83+BK87+BK221+BK226</f>
        <v>0</v>
      </c>
    </row>
    <row r="83" spans="2:65" s="10" customFormat="1" ht="19.899999999999999" customHeight="1">
      <c r="B83" s="176"/>
      <c r="C83" s="177"/>
      <c r="D83" s="178" t="s">
        <v>71</v>
      </c>
      <c r="E83" s="190" t="s">
        <v>180</v>
      </c>
      <c r="F83" s="190" t="s">
        <v>738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SUM(P84:P86)</f>
        <v>0</v>
      </c>
      <c r="Q83" s="184"/>
      <c r="R83" s="185">
        <f>SUM(R84:R86)</f>
        <v>7.0145910000000002</v>
      </c>
      <c r="S83" s="184"/>
      <c r="T83" s="186">
        <f>SUM(T84:T86)</f>
        <v>0</v>
      </c>
      <c r="AR83" s="187" t="s">
        <v>80</v>
      </c>
      <c r="AT83" s="188" t="s">
        <v>71</v>
      </c>
      <c r="AU83" s="188" t="s">
        <v>80</v>
      </c>
      <c r="AY83" s="187" t="s">
        <v>144</v>
      </c>
      <c r="BK83" s="189">
        <f>SUM(BK84:BK86)</f>
        <v>0</v>
      </c>
    </row>
    <row r="84" spans="2:65" s="1" customFormat="1" ht="38.25" customHeight="1">
      <c r="B84" s="41"/>
      <c r="C84" s="192" t="s">
        <v>80</v>
      </c>
      <c r="D84" s="192" t="s">
        <v>146</v>
      </c>
      <c r="E84" s="193" t="s">
        <v>739</v>
      </c>
      <c r="F84" s="194" t="s">
        <v>740</v>
      </c>
      <c r="G84" s="195" t="s">
        <v>149</v>
      </c>
      <c r="H84" s="196">
        <v>613.70000000000005</v>
      </c>
      <c r="I84" s="197"/>
      <c r="J84" s="198">
        <f>ROUND(I84*H84,2)</f>
        <v>0</v>
      </c>
      <c r="K84" s="194" t="s">
        <v>21</v>
      </c>
      <c r="L84" s="61"/>
      <c r="M84" s="199" t="s">
        <v>21</v>
      </c>
      <c r="N84" s="200" t="s">
        <v>43</v>
      </c>
      <c r="O84" s="42"/>
      <c r="P84" s="201">
        <f>O84*H84</f>
        <v>0</v>
      </c>
      <c r="Q84" s="201">
        <v>1.1429999999999999E-2</v>
      </c>
      <c r="R84" s="201">
        <f>Q84*H84</f>
        <v>7.0145910000000002</v>
      </c>
      <c r="S84" s="201">
        <v>0</v>
      </c>
      <c r="T84" s="202">
        <f>S84*H84</f>
        <v>0</v>
      </c>
      <c r="AR84" s="24" t="s">
        <v>151</v>
      </c>
      <c r="AT84" s="24" t="s">
        <v>146</v>
      </c>
      <c r="AU84" s="24" t="s">
        <v>82</v>
      </c>
      <c r="AY84" s="24" t="s">
        <v>144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4" t="s">
        <v>80</v>
      </c>
      <c r="BK84" s="203">
        <f>ROUND(I84*H84,2)</f>
        <v>0</v>
      </c>
      <c r="BL84" s="24" t="s">
        <v>151</v>
      </c>
      <c r="BM84" s="24" t="s">
        <v>741</v>
      </c>
    </row>
    <row r="85" spans="2:65" s="1" customFormat="1" ht="27">
      <c r="B85" s="41"/>
      <c r="C85" s="63"/>
      <c r="D85" s="204" t="s">
        <v>153</v>
      </c>
      <c r="E85" s="63"/>
      <c r="F85" s="205" t="s">
        <v>740</v>
      </c>
      <c r="G85" s="63"/>
      <c r="H85" s="63"/>
      <c r="I85" s="163"/>
      <c r="J85" s="63"/>
      <c r="K85" s="63"/>
      <c r="L85" s="61"/>
      <c r="M85" s="206"/>
      <c r="N85" s="42"/>
      <c r="O85" s="42"/>
      <c r="P85" s="42"/>
      <c r="Q85" s="42"/>
      <c r="R85" s="42"/>
      <c r="S85" s="42"/>
      <c r="T85" s="78"/>
      <c r="AT85" s="24" t="s">
        <v>153</v>
      </c>
      <c r="AU85" s="24" t="s">
        <v>82</v>
      </c>
    </row>
    <row r="86" spans="2:65" s="11" customFormat="1" ht="13.5">
      <c r="B86" s="207"/>
      <c r="C86" s="208"/>
      <c r="D86" s="204" t="s">
        <v>155</v>
      </c>
      <c r="E86" s="209" t="s">
        <v>21</v>
      </c>
      <c r="F86" s="210" t="s">
        <v>742</v>
      </c>
      <c r="G86" s="208"/>
      <c r="H86" s="211">
        <v>613.70000000000005</v>
      </c>
      <c r="I86" s="212"/>
      <c r="J86" s="208"/>
      <c r="K86" s="208"/>
      <c r="L86" s="213"/>
      <c r="M86" s="214"/>
      <c r="N86" s="215"/>
      <c r="O86" s="215"/>
      <c r="P86" s="215"/>
      <c r="Q86" s="215"/>
      <c r="R86" s="215"/>
      <c r="S86" s="215"/>
      <c r="T86" s="216"/>
      <c r="AT86" s="217" t="s">
        <v>155</v>
      </c>
      <c r="AU86" s="217" t="s">
        <v>82</v>
      </c>
      <c r="AV86" s="11" t="s">
        <v>82</v>
      </c>
      <c r="AW86" s="11" t="s">
        <v>35</v>
      </c>
      <c r="AX86" s="11" t="s">
        <v>72</v>
      </c>
      <c r="AY86" s="217" t="s">
        <v>144</v>
      </c>
    </row>
    <row r="87" spans="2:65" s="10" customFormat="1" ht="29.85" customHeight="1">
      <c r="B87" s="176"/>
      <c r="C87" s="177"/>
      <c r="D87" s="178" t="s">
        <v>71</v>
      </c>
      <c r="E87" s="190" t="s">
        <v>199</v>
      </c>
      <c r="F87" s="190" t="s">
        <v>743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SUM(P88:P220)</f>
        <v>0</v>
      </c>
      <c r="Q87" s="184"/>
      <c r="R87" s="185">
        <f>SUM(R88:R220)</f>
        <v>15.719000000000001</v>
      </c>
      <c r="S87" s="184"/>
      <c r="T87" s="186">
        <f>SUM(T88:T220)</f>
        <v>44.662000000000006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SUM(BK88:BK220)</f>
        <v>0</v>
      </c>
    </row>
    <row r="88" spans="2:65" s="1" customFormat="1" ht="25.5" customHeight="1">
      <c r="B88" s="41"/>
      <c r="C88" s="192" t="s">
        <v>82</v>
      </c>
      <c r="D88" s="192" t="s">
        <v>146</v>
      </c>
      <c r="E88" s="193" t="s">
        <v>744</v>
      </c>
      <c r="F88" s="194" t="s">
        <v>745</v>
      </c>
      <c r="G88" s="195" t="s">
        <v>488</v>
      </c>
      <c r="H88" s="196">
        <v>196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2.3099999999999999E-2</v>
      </c>
      <c r="R88" s="201">
        <f>Q88*H88</f>
        <v>4.5275999999999996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746</v>
      </c>
    </row>
    <row r="89" spans="2:65" s="1" customFormat="1" ht="27">
      <c r="B89" s="41"/>
      <c r="C89" s="63"/>
      <c r="D89" s="204" t="s">
        <v>153</v>
      </c>
      <c r="E89" s="63"/>
      <c r="F89" s="205" t="s">
        <v>747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" customFormat="1" ht="27">
      <c r="B90" s="41"/>
      <c r="C90" s="63"/>
      <c r="D90" s="204" t="s">
        <v>171</v>
      </c>
      <c r="E90" s="63"/>
      <c r="F90" s="218" t="s">
        <v>748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171</v>
      </c>
      <c r="AU90" s="24" t="s">
        <v>82</v>
      </c>
    </row>
    <row r="91" spans="2:65" s="11" customFormat="1" ht="13.5">
      <c r="B91" s="207"/>
      <c r="C91" s="208"/>
      <c r="D91" s="204" t="s">
        <v>155</v>
      </c>
      <c r="E91" s="209" t="s">
        <v>21</v>
      </c>
      <c r="F91" s="210" t="s">
        <v>749</v>
      </c>
      <c r="G91" s="208"/>
      <c r="H91" s="211">
        <v>196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155</v>
      </c>
      <c r="AU91" s="217" t="s">
        <v>82</v>
      </c>
      <c r="AV91" s="11" t="s">
        <v>82</v>
      </c>
      <c r="AW91" s="11" t="s">
        <v>35</v>
      </c>
      <c r="AX91" s="11" t="s">
        <v>72</v>
      </c>
      <c r="AY91" s="217" t="s">
        <v>144</v>
      </c>
    </row>
    <row r="92" spans="2:65" s="1" customFormat="1" ht="25.5" customHeight="1">
      <c r="B92" s="41"/>
      <c r="C92" s="192" t="s">
        <v>161</v>
      </c>
      <c r="D92" s="192" t="s">
        <v>146</v>
      </c>
      <c r="E92" s="193" t="s">
        <v>750</v>
      </c>
      <c r="F92" s="194" t="s">
        <v>751</v>
      </c>
      <c r="G92" s="195" t="s">
        <v>488</v>
      </c>
      <c r="H92" s="196">
        <v>15</v>
      </c>
      <c r="I92" s="197"/>
      <c r="J92" s="198">
        <f>ROUND(I92*H92,2)</f>
        <v>0</v>
      </c>
      <c r="K92" s="194" t="s">
        <v>150</v>
      </c>
      <c r="L92" s="61"/>
      <c r="M92" s="199" t="s">
        <v>21</v>
      </c>
      <c r="N92" s="200" t="s">
        <v>43</v>
      </c>
      <c r="O92" s="42"/>
      <c r="P92" s="201">
        <f>O92*H92</f>
        <v>0</v>
      </c>
      <c r="Q92" s="201">
        <v>2.7799999999999998E-2</v>
      </c>
      <c r="R92" s="201">
        <f>Q92*H92</f>
        <v>0.41699999999999998</v>
      </c>
      <c r="S92" s="201">
        <v>0</v>
      </c>
      <c r="T92" s="202">
        <f>S92*H92</f>
        <v>0</v>
      </c>
      <c r="AR92" s="24" t="s">
        <v>151</v>
      </c>
      <c r="AT92" s="24" t="s">
        <v>146</v>
      </c>
      <c r="AU92" s="24" t="s">
        <v>82</v>
      </c>
      <c r="AY92" s="24" t="s">
        <v>144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80</v>
      </c>
      <c r="BK92" s="203">
        <f>ROUND(I92*H92,2)</f>
        <v>0</v>
      </c>
      <c r="BL92" s="24" t="s">
        <v>151</v>
      </c>
      <c r="BM92" s="24" t="s">
        <v>752</v>
      </c>
    </row>
    <row r="93" spans="2:65" s="1" customFormat="1" ht="13.5">
      <c r="B93" s="41"/>
      <c r="C93" s="63"/>
      <c r="D93" s="204" t="s">
        <v>153</v>
      </c>
      <c r="E93" s="63"/>
      <c r="F93" s="205" t="s">
        <v>753</v>
      </c>
      <c r="G93" s="63"/>
      <c r="H93" s="63"/>
      <c r="I93" s="163"/>
      <c r="J93" s="63"/>
      <c r="K93" s="63"/>
      <c r="L93" s="61"/>
      <c r="M93" s="206"/>
      <c r="N93" s="42"/>
      <c r="O93" s="42"/>
      <c r="P93" s="42"/>
      <c r="Q93" s="42"/>
      <c r="R93" s="42"/>
      <c r="S93" s="42"/>
      <c r="T93" s="78"/>
      <c r="AT93" s="24" t="s">
        <v>153</v>
      </c>
      <c r="AU93" s="24" t="s">
        <v>82</v>
      </c>
    </row>
    <row r="94" spans="2:65" s="1" customFormat="1" ht="27">
      <c r="B94" s="41"/>
      <c r="C94" s="63"/>
      <c r="D94" s="204" t="s">
        <v>171</v>
      </c>
      <c r="E94" s="63"/>
      <c r="F94" s="218" t="s">
        <v>754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171</v>
      </c>
      <c r="AU94" s="24" t="s">
        <v>82</v>
      </c>
    </row>
    <row r="95" spans="2:65" s="11" customFormat="1" ht="13.5">
      <c r="B95" s="207"/>
      <c r="C95" s="208"/>
      <c r="D95" s="204" t="s">
        <v>155</v>
      </c>
      <c r="E95" s="209" t="s">
        <v>21</v>
      </c>
      <c r="F95" s="210" t="s">
        <v>755</v>
      </c>
      <c r="G95" s="208"/>
      <c r="H95" s="211">
        <v>15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155</v>
      </c>
      <c r="AU95" s="217" t="s">
        <v>82</v>
      </c>
      <c r="AV95" s="11" t="s">
        <v>82</v>
      </c>
      <c r="AW95" s="11" t="s">
        <v>35</v>
      </c>
      <c r="AX95" s="11" t="s">
        <v>72</v>
      </c>
      <c r="AY95" s="217" t="s">
        <v>144</v>
      </c>
    </row>
    <row r="96" spans="2:65" s="1" customFormat="1" ht="25.5" customHeight="1">
      <c r="B96" s="41"/>
      <c r="C96" s="192" t="s">
        <v>151</v>
      </c>
      <c r="D96" s="192" t="s">
        <v>146</v>
      </c>
      <c r="E96" s="193" t="s">
        <v>756</v>
      </c>
      <c r="F96" s="194" t="s">
        <v>757</v>
      </c>
      <c r="G96" s="195" t="s">
        <v>518</v>
      </c>
      <c r="H96" s="196">
        <v>178</v>
      </c>
      <c r="I96" s="197"/>
      <c r="J96" s="198">
        <f>ROUND(I96*H96,2)</f>
        <v>0</v>
      </c>
      <c r="K96" s="194" t="s">
        <v>150</v>
      </c>
      <c r="L96" s="61"/>
      <c r="M96" s="199" t="s">
        <v>21</v>
      </c>
      <c r="N96" s="200" t="s">
        <v>43</v>
      </c>
      <c r="O96" s="42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4" t="s">
        <v>151</v>
      </c>
      <c r="AT96" s="24" t="s">
        <v>146</v>
      </c>
      <c r="AU96" s="24" t="s">
        <v>82</v>
      </c>
      <c r="AY96" s="24" t="s">
        <v>144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80</v>
      </c>
      <c r="BK96" s="203">
        <f>ROUND(I96*H96,2)</f>
        <v>0</v>
      </c>
      <c r="BL96" s="24" t="s">
        <v>151</v>
      </c>
      <c r="BM96" s="24" t="s">
        <v>758</v>
      </c>
    </row>
    <row r="97" spans="2:65" s="1" customFormat="1" ht="27">
      <c r="B97" s="41"/>
      <c r="C97" s="63"/>
      <c r="D97" s="204" t="s">
        <v>153</v>
      </c>
      <c r="E97" s="63"/>
      <c r="F97" s="205" t="s">
        <v>759</v>
      </c>
      <c r="G97" s="63"/>
      <c r="H97" s="63"/>
      <c r="I97" s="163"/>
      <c r="J97" s="63"/>
      <c r="K97" s="63"/>
      <c r="L97" s="61"/>
      <c r="M97" s="206"/>
      <c r="N97" s="42"/>
      <c r="O97" s="42"/>
      <c r="P97" s="42"/>
      <c r="Q97" s="42"/>
      <c r="R97" s="42"/>
      <c r="S97" s="42"/>
      <c r="T97" s="78"/>
      <c r="AT97" s="24" t="s">
        <v>153</v>
      </c>
      <c r="AU97" s="24" t="s">
        <v>82</v>
      </c>
    </row>
    <row r="98" spans="2:65" s="11" customFormat="1" ht="13.5">
      <c r="B98" s="207"/>
      <c r="C98" s="208"/>
      <c r="D98" s="204" t="s">
        <v>155</v>
      </c>
      <c r="E98" s="209" t="s">
        <v>21</v>
      </c>
      <c r="F98" s="210" t="s">
        <v>760</v>
      </c>
      <c r="G98" s="208"/>
      <c r="H98" s="211">
        <v>160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155</v>
      </c>
      <c r="AU98" s="217" t="s">
        <v>82</v>
      </c>
      <c r="AV98" s="11" t="s">
        <v>82</v>
      </c>
      <c r="AW98" s="11" t="s">
        <v>35</v>
      </c>
      <c r="AX98" s="11" t="s">
        <v>72</v>
      </c>
      <c r="AY98" s="217" t="s">
        <v>144</v>
      </c>
    </row>
    <row r="99" spans="2:65" s="11" customFormat="1" ht="13.5">
      <c r="B99" s="207"/>
      <c r="C99" s="208"/>
      <c r="D99" s="204" t="s">
        <v>155</v>
      </c>
      <c r="E99" s="209" t="s">
        <v>21</v>
      </c>
      <c r="F99" s="210" t="s">
        <v>761</v>
      </c>
      <c r="G99" s="208"/>
      <c r="H99" s="211">
        <v>18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72</v>
      </c>
      <c r="AY99" s="217" t="s">
        <v>144</v>
      </c>
    </row>
    <row r="100" spans="2:65" s="1" customFormat="1" ht="16.5" customHeight="1">
      <c r="B100" s="41"/>
      <c r="C100" s="229" t="s">
        <v>174</v>
      </c>
      <c r="D100" s="229" t="s">
        <v>273</v>
      </c>
      <c r="E100" s="230" t="s">
        <v>762</v>
      </c>
      <c r="F100" s="231" t="s">
        <v>763</v>
      </c>
      <c r="G100" s="232" t="s">
        <v>518</v>
      </c>
      <c r="H100" s="233">
        <v>160</v>
      </c>
      <c r="I100" s="234"/>
      <c r="J100" s="235">
        <f>ROUND(I100*H100,2)</f>
        <v>0</v>
      </c>
      <c r="K100" s="231" t="s">
        <v>21</v>
      </c>
      <c r="L100" s="236"/>
      <c r="M100" s="237" t="s">
        <v>21</v>
      </c>
      <c r="N100" s="238" t="s">
        <v>43</v>
      </c>
      <c r="O100" s="42"/>
      <c r="P100" s="201">
        <f>O100*H100</f>
        <v>0</v>
      </c>
      <c r="Q100" s="201">
        <v>2.0999999999999999E-3</v>
      </c>
      <c r="R100" s="201">
        <f>Q100*H100</f>
        <v>0.33599999999999997</v>
      </c>
      <c r="S100" s="201">
        <v>0</v>
      </c>
      <c r="T100" s="202">
        <f>S100*H100</f>
        <v>0</v>
      </c>
      <c r="AR100" s="24" t="s">
        <v>193</v>
      </c>
      <c r="AT100" s="24" t="s">
        <v>273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764</v>
      </c>
    </row>
    <row r="101" spans="2:65" s="1" customFormat="1" ht="13.5">
      <c r="B101" s="41"/>
      <c r="C101" s="63"/>
      <c r="D101" s="204" t="s">
        <v>153</v>
      </c>
      <c r="E101" s="63"/>
      <c r="F101" s="205" t="s">
        <v>763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 ht="13.5">
      <c r="B102" s="207"/>
      <c r="C102" s="208"/>
      <c r="D102" s="204" t="s">
        <v>155</v>
      </c>
      <c r="E102" s="209" t="s">
        <v>21</v>
      </c>
      <c r="F102" s="210" t="s">
        <v>760</v>
      </c>
      <c r="G102" s="208"/>
      <c r="H102" s="211">
        <v>160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72</v>
      </c>
      <c r="AY102" s="217" t="s">
        <v>144</v>
      </c>
    </row>
    <row r="103" spans="2:65" s="1" customFormat="1" ht="16.5" customHeight="1">
      <c r="B103" s="41"/>
      <c r="C103" s="229" t="s">
        <v>180</v>
      </c>
      <c r="D103" s="229" t="s">
        <v>273</v>
      </c>
      <c r="E103" s="230" t="s">
        <v>765</v>
      </c>
      <c r="F103" s="231" t="s">
        <v>766</v>
      </c>
      <c r="G103" s="232" t="s">
        <v>518</v>
      </c>
      <c r="H103" s="233">
        <v>18</v>
      </c>
      <c r="I103" s="234"/>
      <c r="J103" s="235">
        <f>ROUND(I103*H103,2)</f>
        <v>0</v>
      </c>
      <c r="K103" s="231" t="s">
        <v>21</v>
      </c>
      <c r="L103" s="236"/>
      <c r="M103" s="237" t="s">
        <v>21</v>
      </c>
      <c r="N103" s="238" t="s">
        <v>43</v>
      </c>
      <c r="O103" s="42"/>
      <c r="P103" s="201">
        <f>O103*H103</f>
        <v>0</v>
      </c>
      <c r="Q103" s="201">
        <v>2.0999999999999999E-3</v>
      </c>
      <c r="R103" s="201">
        <f>Q103*H103</f>
        <v>3.78E-2</v>
      </c>
      <c r="S103" s="201">
        <v>0</v>
      </c>
      <c r="T103" s="202">
        <f>S103*H103</f>
        <v>0</v>
      </c>
      <c r="AR103" s="24" t="s">
        <v>193</v>
      </c>
      <c r="AT103" s="24" t="s">
        <v>273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767</v>
      </c>
    </row>
    <row r="104" spans="2:65" s="1" customFormat="1" ht="13.5">
      <c r="B104" s="41"/>
      <c r="C104" s="63"/>
      <c r="D104" s="204" t="s">
        <v>153</v>
      </c>
      <c r="E104" s="63"/>
      <c r="F104" s="205" t="s">
        <v>766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761</v>
      </c>
      <c r="G105" s="208"/>
      <c r="H105" s="211">
        <v>18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" customFormat="1" ht="16.5" customHeight="1">
      <c r="B106" s="41"/>
      <c r="C106" s="192" t="s">
        <v>187</v>
      </c>
      <c r="D106" s="192" t="s">
        <v>146</v>
      </c>
      <c r="E106" s="193" t="s">
        <v>768</v>
      </c>
      <c r="F106" s="194" t="s">
        <v>769</v>
      </c>
      <c r="G106" s="195" t="s">
        <v>518</v>
      </c>
      <c r="H106" s="196">
        <v>14</v>
      </c>
      <c r="I106" s="197"/>
      <c r="J106" s="198">
        <f>ROUND(I106*H106,2)</f>
        <v>0</v>
      </c>
      <c r="K106" s="194" t="s">
        <v>150</v>
      </c>
      <c r="L106" s="61"/>
      <c r="M106" s="199" t="s">
        <v>21</v>
      </c>
      <c r="N106" s="200" t="s">
        <v>43</v>
      </c>
      <c r="O106" s="42"/>
      <c r="P106" s="201">
        <f>O106*H106</f>
        <v>0</v>
      </c>
      <c r="Q106" s="201">
        <v>1.8000000000000001E-4</v>
      </c>
      <c r="R106" s="201">
        <f>Q106*H106</f>
        <v>2.5200000000000001E-3</v>
      </c>
      <c r="S106" s="201">
        <v>0</v>
      </c>
      <c r="T106" s="202">
        <f>S106*H106</f>
        <v>0</v>
      </c>
      <c r="AR106" s="24" t="s">
        <v>151</v>
      </c>
      <c r="AT106" s="24" t="s">
        <v>146</v>
      </c>
      <c r="AU106" s="24" t="s">
        <v>82</v>
      </c>
      <c r="AY106" s="24" t="s">
        <v>144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80</v>
      </c>
      <c r="BK106" s="203">
        <f>ROUND(I106*H106,2)</f>
        <v>0</v>
      </c>
      <c r="BL106" s="24" t="s">
        <v>151</v>
      </c>
      <c r="BM106" s="24" t="s">
        <v>770</v>
      </c>
    </row>
    <row r="107" spans="2:65" s="1" customFormat="1" ht="13.5">
      <c r="B107" s="41"/>
      <c r="C107" s="63"/>
      <c r="D107" s="204" t="s">
        <v>153</v>
      </c>
      <c r="E107" s="63"/>
      <c r="F107" s="205" t="s">
        <v>771</v>
      </c>
      <c r="G107" s="63"/>
      <c r="H107" s="63"/>
      <c r="I107" s="163"/>
      <c r="J107" s="63"/>
      <c r="K107" s="63"/>
      <c r="L107" s="61"/>
      <c r="M107" s="206"/>
      <c r="N107" s="42"/>
      <c r="O107" s="42"/>
      <c r="P107" s="42"/>
      <c r="Q107" s="42"/>
      <c r="R107" s="42"/>
      <c r="S107" s="42"/>
      <c r="T107" s="78"/>
      <c r="AT107" s="24" t="s">
        <v>153</v>
      </c>
      <c r="AU107" s="24" t="s">
        <v>82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772</v>
      </c>
      <c r="G108" s="208"/>
      <c r="H108" s="211">
        <v>14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229" t="s">
        <v>193</v>
      </c>
      <c r="D109" s="229" t="s">
        <v>273</v>
      </c>
      <c r="E109" s="230" t="s">
        <v>773</v>
      </c>
      <c r="F109" s="231" t="s">
        <v>774</v>
      </c>
      <c r="G109" s="232" t="s">
        <v>518</v>
      </c>
      <c r="H109" s="233">
        <v>14</v>
      </c>
      <c r="I109" s="234"/>
      <c r="J109" s="235">
        <f>ROUND(I109*H109,2)</f>
        <v>0</v>
      </c>
      <c r="K109" s="231" t="s">
        <v>150</v>
      </c>
      <c r="L109" s="236"/>
      <c r="M109" s="237" t="s">
        <v>21</v>
      </c>
      <c r="N109" s="238" t="s">
        <v>43</v>
      </c>
      <c r="O109" s="42"/>
      <c r="P109" s="201">
        <f>O109*H109</f>
        <v>0</v>
      </c>
      <c r="Q109" s="201">
        <v>4.0000000000000002E-4</v>
      </c>
      <c r="R109" s="201">
        <f>Q109*H109</f>
        <v>5.5999999999999999E-3</v>
      </c>
      <c r="S109" s="201">
        <v>0</v>
      </c>
      <c r="T109" s="202">
        <f>S109*H109</f>
        <v>0</v>
      </c>
      <c r="AR109" s="24" t="s">
        <v>193</v>
      </c>
      <c r="AT109" s="24" t="s">
        <v>273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775</v>
      </c>
    </row>
    <row r="110" spans="2:65" s="1" customFormat="1" ht="13.5">
      <c r="B110" s="41"/>
      <c r="C110" s="63"/>
      <c r="D110" s="204" t="s">
        <v>153</v>
      </c>
      <c r="E110" s="63"/>
      <c r="F110" s="205" t="s">
        <v>774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" customFormat="1" ht="16.5" customHeight="1">
      <c r="B111" s="41"/>
      <c r="C111" s="192" t="s">
        <v>199</v>
      </c>
      <c r="D111" s="192" t="s">
        <v>146</v>
      </c>
      <c r="E111" s="193" t="s">
        <v>776</v>
      </c>
      <c r="F111" s="194" t="s">
        <v>777</v>
      </c>
      <c r="G111" s="195" t="s">
        <v>518</v>
      </c>
      <c r="H111" s="196">
        <v>160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2.0000000000000002E-5</v>
      </c>
      <c r="R111" s="201">
        <f>Q111*H111</f>
        <v>3.2000000000000002E-3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778</v>
      </c>
    </row>
    <row r="112" spans="2:65" s="1" customFormat="1" ht="13.5">
      <c r="B112" s="41"/>
      <c r="C112" s="63"/>
      <c r="D112" s="204" t="s">
        <v>153</v>
      </c>
      <c r="E112" s="63"/>
      <c r="F112" s="205" t="s">
        <v>779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 ht="27">
      <c r="B113" s="207"/>
      <c r="C113" s="208"/>
      <c r="D113" s="204" t="s">
        <v>155</v>
      </c>
      <c r="E113" s="209" t="s">
        <v>21</v>
      </c>
      <c r="F113" s="210" t="s">
        <v>780</v>
      </c>
      <c r="G113" s="208"/>
      <c r="H113" s="211">
        <v>160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16.5" customHeight="1">
      <c r="B114" s="41"/>
      <c r="C114" s="229" t="s">
        <v>208</v>
      </c>
      <c r="D114" s="229" t="s">
        <v>273</v>
      </c>
      <c r="E114" s="230" t="s">
        <v>781</v>
      </c>
      <c r="F114" s="231" t="s">
        <v>782</v>
      </c>
      <c r="G114" s="232" t="s">
        <v>518</v>
      </c>
      <c r="H114" s="233">
        <v>160</v>
      </c>
      <c r="I114" s="234"/>
      <c r="J114" s="235">
        <f>ROUND(I114*H114,2)</f>
        <v>0</v>
      </c>
      <c r="K114" s="231" t="s">
        <v>150</v>
      </c>
      <c r="L114" s="236"/>
      <c r="M114" s="237" t="s">
        <v>21</v>
      </c>
      <c r="N114" s="238" t="s">
        <v>43</v>
      </c>
      <c r="O114" s="42"/>
      <c r="P114" s="201">
        <f>O114*H114</f>
        <v>0</v>
      </c>
      <c r="Q114" s="201">
        <v>2.5000000000000001E-4</v>
      </c>
      <c r="R114" s="201">
        <f>Q114*H114</f>
        <v>0.04</v>
      </c>
      <c r="S114" s="201">
        <v>0</v>
      </c>
      <c r="T114" s="202">
        <f>S114*H114</f>
        <v>0</v>
      </c>
      <c r="AR114" s="24" t="s">
        <v>193</v>
      </c>
      <c r="AT114" s="24" t="s">
        <v>273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783</v>
      </c>
    </row>
    <row r="115" spans="2:65" s="1" customFormat="1" ht="13.5">
      <c r="B115" s="41"/>
      <c r="C115" s="63"/>
      <c r="D115" s="204" t="s">
        <v>153</v>
      </c>
      <c r="E115" s="63"/>
      <c r="F115" s="205" t="s">
        <v>782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7">
      <c r="B116" s="207"/>
      <c r="C116" s="208"/>
      <c r="D116" s="204" t="s">
        <v>155</v>
      </c>
      <c r="E116" s="209" t="s">
        <v>21</v>
      </c>
      <c r="F116" s="210" t="s">
        <v>780</v>
      </c>
      <c r="G116" s="208"/>
      <c r="H116" s="211">
        <v>160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" customFormat="1" ht="16.5" customHeight="1">
      <c r="B117" s="41"/>
      <c r="C117" s="192" t="s">
        <v>218</v>
      </c>
      <c r="D117" s="192" t="s">
        <v>146</v>
      </c>
      <c r="E117" s="193" t="s">
        <v>784</v>
      </c>
      <c r="F117" s="194" t="s">
        <v>785</v>
      </c>
      <c r="G117" s="195" t="s">
        <v>518</v>
      </c>
      <c r="H117" s="196">
        <v>160</v>
      </c>
      <c r="I117" s="197"/>
      <c r="J117" s="198">
        <f>ROUND(I117*H117,2)</f>
        <v>0</v>
      </c>
      <c r="K117" s="194" t="s">
        <v>21</v>
      </c>
      <c r="L117" s="61"/>
      <c r="M117" s="199" t="s">
        <v>21</v>
      </c>
      <c r="N117" s="200" t="s">
        <v>43</v>
      </c>
      <c r="O117" s="42"/>
      <c r="P117" s="201">
        <f>O117*H117</f>
        <v>0</v>
      </c>
      <c r="Q117" s="201">
        <v>0</v>
      </c>
      <c r="R117" s="201">
        <f>Q117*H117</f>
        <v>0</v>
      </c>
      <c r="S117" s="201">
        <v>0.01</v>
      </c>
      <c r="T117" s="202">
        <f>S117*H117</f>
        <v>1.6</v>
      </c>
      <c r="AR117" s="24" t="s">
        <v>151</v>
      </c>
      <c r="AT117" s="24" t="s">
        <v>146</v>
      </c>
      <c r="AU117" s="24" t="s">
        <v>82</v>
      </c>
      <c r="AY117" s="24" t="s">
        <v>144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4" t="s">
        <v>80</v>
      </c>
      <c r="BK117" s="203">
        <f>ROUND(I117*H117,2)</f>
        <v>0</v>
      </c>
      <c r="BL117" s="24" t="s">
        <v>151</v>
      </c>
      <c r="BM117" s="24" t="s">
        <v>786</v>
      </c>
    </row>
    <row r="118" spans="2:65" s="1" customFormat="1" ht="13.5">
      <c r="B118" s="41"/>
      <c r="C118" s="63"/>
      <c r="D118" s="204" t="s">
        <v>153</v>
      </c>
      <c r="E118" s="63"/>
      <c r="F118" s="205" t="s">
        <v>785</v>
      </c>
      <c r="G118" s="63"/>
      <c r="H118" s="63"/>
      <c r="I118" s="163"/>
      <c r="J118" s="63"/>
      <c r="K118" s="63"/>
      <c r="L118" s="61"/>
      <c r="M118" s="206"/>
      <c r="N118" s="42"/>
      <c r="O118" s="42"/>
      <c r="P118" s="42"/>
      <c r="Q118" s="42"/>
      <c r="R118" s="42"/>
      <c r="S118" s="42"/>
      <c r="T118" s="78"/>
      <c r="AT118" s="24" t="s">
        <v>153</v>
      </c>
      <c r="AU118" s="24" t="s">
        <v>82</v>
      </c>
    </row>
    <row r="119" spans="2:65" s="11" customFormat="1" ht="13.5">
      <c r="B119" s="207"/>
      <c r="C119" s="208"/>
      <c r="D119" s="204" t="s">
        <v>155</v>
      </c>
      <c r="E119" s="209" t="s">
        <v>21</v>
      </c>
      <c r="F119" s="210" t="s">
        <v>787</v>
      </c>
      <c r="G119" s="208"/>
      <c r="H119" s="211">
        <v>160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224</v>
      </c>
      <c r="D120" s="192" t="s">
        <v>146</v>
      </c>
      <c r="E120" s="193" t="s">
        <v>788</v>
      </c>
      <c r="F120" s="194" t="s">
        <v>789</v>
      </c>
      <c r="G120" s="195" t="s">
        <v>518</v>
      </c>
      <c r="H120" s="196">
        <v>54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6.9999999999999999E-4</v>
      </c>
      <c r="R120" s="201">
        <f>Q120*H120</f>
        <v>3.78E-2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790</v>
      </c>
    </row>
    <row r="121" spans="2:65" s="1" customFormat="1" ht="13.5">
      <c r="B121" s="41"/>
      <c r="C121" s="63"/>
      <c r="D121" s="204" t="s">
        <v>153</v>
      </c>
      <c r="E121" s="63"/>
      <c r="F121" s="205" t="s">
        <v>791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 ht="27">
      <c r="B122" s="207"/>
      <c r="C122" s="208"/>
      <c r="D122" s="204" t="s">
        <v>155</v>
      </c>
      <c r="E122" s="209" t="s">
        <v>21</v>
      </c>
      <c r="F122" s="210" t="s">
        <v>792</v>
      </c>
      <c r="G122" s="208"/>
      <c r="H122" s="211">
        <v>2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72</v>
      </c>
      <c r="AY122" s="217" t="s">
        <v>144</v>
      </c>
    </row>
    <row r="123" spans="2:65" s="11" customFormat="1" ht="13.5">
      <c r="B123" s="207"/>
      <c r="C123" s="208"/>
      <c r="D123" s="204" t="s">
        <v>155</v>
      </c>
      <c r="E123" s="209" t="s">
        <v>21</v>
      </c>
      <c r="F123" s="210" t="s">
        <v>793</v>
      </c>
      <c r="G123" s="208"/>
      <c r="H123" s="211">
        <v>26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 ht="13.5">
      <c r="B124" s="207"/>
      <c r="C124" s="208"/>
      <c r="D124" s="204" t="s">
        <v>155</v>
      </c>
      <c r="E124" s="209" t="s">
        <v>21</v>
      </c>
      <c r="F124" s="210" t="s">
        <v>794</v>
      </c>
      <c r="G124" s="208"/>
      <c r="H124" s="211">
        <v>22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795</v>
      </c>
      <c r="G125" s="208"/>
      <c r="H125" s="211">
        <v>4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" customFormat="1" ht="16.5" customHeight="1">
      <c r="B126" s="41"/>
      <c r="C126" s="229" t="s">
        <v>230</v>
      </c>
      <c r="D126" s="229" t="s">
        <v>273</v>
      </c>
      <c r="E126" s="230" t="s">
        <v>796</v>
      </c>
      <c r="F126" s="231" t="s">
        <v>797</v>
      </c>
      <c r="G126" s="232" t="s">
        <v>518</v>
      </c>
      <c r="H126" s="233">
        <v>5</v>
      </c>
      <c r="I126" s="234"/>
      <c r="J126" s="235">
        <f>ROUND(I126*H126,2)</f>
        <v>0</v>
      </c>
      <c r="K126" s="231" t="s">
        <v>150</v>
      </c>
      <c r="L126" s="236"/>
      <c r="M126" s="237" t="s">
        <v>21</v>
      </c>
      <c r="N126" s="238" t="s">
        <v>43</v>
      </c>
      <c r="O126" s="42"/>
      <c r="P126" s="201">
        <f>O126*H126</f>
        <v>0</v>
      </c>
      <c r="Q126" s="201">
        <v>7.7000000000000002E-3</v>
      </c>
      <c r="R126" s="201">
        <f>Q126*H126</f>
        <v>3.85E-2</v>
      </c>
      <c r="S126" s="201">
        <v>0</v>
      </c>
      <c r="T126" s="202">
        <f>S126*H126</f>
        <v>0</v>
      </c>
      <c r="AR126" s="24" t="s">
        <v>193</v>
      </c>
      <c r="AT126" s="24" t="s">
        <v>273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798</v>
      </c>
    </row>
    <row r="127" spans="2:65" s="1" customFormat="1" ht="13.5">
      <c r="B127" s="41"/>
      <c r="C127" s="63"/>
      <c r="D127" s="204" t="s">
        <v>153</v>
      </c>
      <c r="E127" s="63"/>
      <c r="F127" s="205" t="s">
        <v>797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1" customFormat="1" ht="13.5">
      <c r="B128" s="207"/>
      <c r="C128" s="208"/>
      <c r="D128" s="204" t="s">
        <v>155</v>
      </c>
      <c r="E128" s="209" t="s">
        <v>21</v>
      </c>
      <c r="F128" s="210" t="s">
        <v>799</v>
      </c>
      <c r="G128" s="208"/>
      <c r="H128" s="211">
        <v>5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72</v>
      </c>
      <c r="AY128" s="217" t="s">
        <v>144</v>
      </c>
    </row>
    <row r="129" spans="2:65" s="1" customFormat="1" ht="16.5" customHeight="1">
      <c r="B129" s="41"/>
      <c r="C129" s="229" t="s">
        <v>237</v>
      </c>
      <c r="D129" s="229" t="s">
        <v>273</v>
      </c>
      <c r="E129" s="230" t="s">
        <v>800</v>
      </c>
      <c r="F129" s="231" t="s">
        <v>801</v>
      </c>
      <c r="G129" s="232" t="s">
        <v>518</v>
      </c>
      <c r="H129" s="233">
        <v>18</v>
      </c>
      <c r="I129" s="234"/>
      <c r="J129" s="235">
        <f>ROUND(I129*H129,2)</f>
        <v>0</v>
      </c>
      <c r="K129" s="231" t="s">
        <v>150</v>
      </c>
      <c r="L129" s="236"/>
      <c r="M129" s="237" t="s">
        <v>21</v>
      </c>
      <c r="N129" s="238" t="s">
        <v>43</v>
      </c>
      <c r="O129" s="42"/>
      <c r="P129" s="201">
        <f>O129*H129</f>
        <v>0</v>
      </c>
      <c r="Q129" s="201">
        <v>5.0000000000000001E-3</v>
      </c>
      <c r="R129" s="201">
        <f>Q129*H129</f>
        <v>0.09</v>
      </c>
      <c r="S129" s="201">
        <v>0</v>
      </c>
      <c r="T129" s="202">
        <f>S129*H129</f>
        <v>0</v>
      </c>
      <c r="AR129" s="24" t="s">
        <v>193</v>
      </c>
      <c r="AT129" s="24" t="s">
        <v>273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802</v>
      </c>
    </row>
    <row r="130" spans="2:65" s="1" customFormat="1" ht="13.5">
      <c r="B130" s="41"/>
      <c r="C130" s="63"/>
      <c r="D130" s="204" t="s">
        <v>153</v>
      </c>
      <c r="E130" s="63"/>
      <c r="F130" s="205" t="s">
        <v>801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1" customFormat="1" ht="13.5">
      <c r="B131" s="207"/>
      <c r="C131" s="208"/>
      <c r="D131" s="204" t="s">
        <v>155</v>
      </c>
      <c r="E131" s="209" t="s">
        <v>21</v>
      </c>
      <c r="F131" s="210" t="s">
        <v>803</v>
      </c>
      <c r="G131" s="208"/>
      <c r="H131" s="211">
        <v>6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804</v>
      </c>
      <c r="G132" s="208"/>
      <c r="H132" s="211">
        <v>6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1" customFormat="1" ht="13.5">
      <c r="B133" s="207"/>
      <c r="C133" s="208"/>
      <c r="D133" s="204" t="s">
        <v>155</v>
      </c>
      <c r="E133" s="209" t="s">
        <v>21</v>
      </c>
      <c r="F133" s="210" t="s">
        <v>805</v>
      </c>
      <c r="G133" s="208"/>
      <c r="H133" s="211">
        <v>4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72</v>
      </c>
      <c r="AY133" s="217" t="s">
        <v>144</v>
      </c>
    </row>
    <row r="134" spans="2:65" s="11" customFormat="1" ht="13.5">
      <c r="B134" s="207"/>
      <c r="C134" s="208"/>
      <c r="D134" s="204" t="s">
        <v>155</v>
      </c>
      <c r="E134" s="209" t="s">
        <v>21</v>
      </c>
      <c r="F134" s="210" t="s">
        <v>806</v>
      </c>
      <c r="G134" s="208"/>
      <c r="H134" s="211">
        <v>2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155</v>
      </c>
      <c r="AU134" s="217" t="s">
        <v>82</v>
      </c>
      <c r="AV134" s="11" t="s">
        <v>82</v>
      </c>
      <c r="AW134" s="11" t="s">
        <v>35</v>
      </c>
      <c r="AX134" s="11" t="s">
        <v>72</v>
      </c>
      <c r="AY134" s="217" t="s">
        <v>144</v>
      </c>
    </row>
    <row r="135" spans="2:65" s="1" customFormat="1" ht="25.5" customHeight="1">
      <c r="B135" s="41"/>
      <c r="C135" s="229" t="s">
        <v>10</v>
      </c>
      <c r="D135" s="229" t="s">
        <v>273</v>
      </c>
      <c r="E135" s="230" t="s">
        <v>807</v>
      </c>
      <c r="F135" s="231" t="s">
        <v>808</v>
      </c>
      <c r="G135" s="232" t="s">
        <v>518</v>
      </c>
      <c r="H135" s="233">
        <v>12</v>
      </c>
      <c r="I135" s="234"/>
      <c r="J135" s="235">
        <f>ROUND(I135*H135,2)</f>
        <v>0</v>
      </c>
      <c r="K135" s="231" t="s">
        <v>150</v>
      </c>
      <c r="L135" s="236"/>
      <c r="M135" s="237" t="s">
        <v>21</v>
      </c>
      <c r="N135" s="238" t="s">
        <v>43</v>
      </c>
      <c r="O135" s="42"/>
      <c r="P135" s="201">
        <f>O135*H135</f>
        <v>0</v>
      </c>
      <c r="Q135" s="201">
        <v>4.1999999999999997E-3</v>
      </c>
      <c r="R135" s="201">
        <f>Q135*H135</f>
        <v>5.04E-2</v>
      </c>
      <c r="S135" s="201">
        <v>0</v>
      </c>
      <c r="T135" s="202">
        <f>S135*H135</f>
        <v>0</v>
      </c>
      <c r="AR135" s="24" t="s">
        <v>193</v>
      </c>
      <c r="AT135" s="24" t="s">
        <v>273</v>
      </c>
      <c r="AU135" s="24" t="s">
        <v>82</v>
      </c>
      <c r="AY135" s="24" t="s">
        <v>144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80</v>
      </c>
      <c r="BK135" s="203">
        <f>ROUND(I135*H135,2)</f>
        <v>0</v>
      </c>
      <c r="BL135" s="24" t="s">
        <v>151</v>
      </c>
      <c r="BM135" s="24" t="s">
        <v>809</v>
      </c>
    </row>
    <row r="136" spans="2:65" s="1" customFormat="1" ht="13.5">
      <c r="B136" s="41"/>
      <c r="C136" s="63"/>
      <c r="D136" s="204" t="s">
        <v>153</v>
      </c>
      <c r="E136" s="63"/>
      <c r="F136" s="205" t="s">
        <v>808</v>
      </c>
      <c r="G136" s="63"/>
      <c r="H136" s="63"/>
      <c r="I136" s="163"/>
      <c r="J136" s="63"/>
      <c r="K136" s="63"/>
      <c r="L136" s="61"/>
      <c r="M136" s="206"/>
      <c r="N136" s="42"/>
      <c r="O136" s="42"/>
      <c r="P136" s="42"/>
      <c r="Q136" s="42"/>
      <c r="R136" s="42"/>
      <c r="S136" s="42"/>
      <c r="T136" s="78"/>
      <c r="AT136" s="24" t="s">
        <v>153</v>
      </c>
      <c r="AU136" s="24" t="s">
        <v>82</v>
      </c>
    </row>
    <row r="137" spans="2:65" s="11" customFormat="1" ht="13.5">
      <c r="B137" s="207"/>
      <c r="C137" s="208"/>
      <c r="D137" s="204" t="s">
        <v>155</v>
      </c>
      <c r="E137" s="209" t="s">
        <v>21</v>
      </c>
      <c r="F137" s="210" t="s">
        <v>810</v>
      </c>
      <c r="G137" s="208"/>
      <c r="H137" s="211">
        <v>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35</v>
      </c>
      <c r="AX137" s="11" t="s">
        <v>72</v>
      </c>
      <c r="AY137" s="217" t="s">
        <v>144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811</v>
      </c>
      <c r="G138" s="208"/>
      <c r="H138" s="211">
        <v>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803</v>
      </c>
      <c r="G139" s="208"/>
      <c r="H139" s="211">
        <v>6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72</v>
      </c>
      <c r="AY139" s="217" t="s">
        <v>144</v>
      </c>
    </row>
    <row r="140" spans="2:65" s="11" customFormat="1" ht="13.5">
      <c r="B140" s="207"/>
      <c r="C140" s="208"/>
      <c r="D140" s="204" t="s">
        <v>155</v>
      </c>
      <c r="E140" s="209" t="s">
        <v>21</v>
      </c>
      <c r="F140" s="210" t="s">
        <v>812</v>
      </c>
      <c r="G140" s="208"/>
      <c r="H140" s="211">
        <v>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 ht="13.5">
      <c r="B141" s="207"/>
      <c r="C141" s="208"/>
      <c r="D141" s="204" t="s">
        <v>155</v>
      </c>
      <c r="E141" s="209" t="s">
        <v>21</v>
      </c>
      <c r="F141" s="210" t="s">
        <v>813</v>
      </c>
      <c r="G141" s="208"/>
      <c r="H141" s="211">
        <v>2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25.5" customHeight="1">
      <c r="B142" s="41"/>
      <c r="C142" s="229" t="s">
        <v>253</v>
      </c>
      <c r="D142" s="229" t="s">
        <v>273</v>
      </c>
      <c r="E142" s="230" t="s">
        <v>814</v>
      </c>
      <c r="F142" s="231" t="s">
        <v>815</v>
      </c>
      <c r="G142" s="232" t="s">
        <v>518</v>
      </c>
      <c r="H142" s="233">
        <v>2</v>
      </c>
      <c r="I142" s="234"/>
      <c r="J142" s="235">
        <f>ROUND(I142*H142,2)</f>
        <v>0</v>
      </c>
      <c r="K142" s="231" t="s">
        <v>21</v>
      </c>
      <c r="L142" s="236"/>
      <c r="M142" s="237" t="s">
        <v>21</v>
      </c>
      <c r="N142" s="238" t="s">
        <v>43</v>
      </c>
      <c r="O142" s="42"/>
      <c r="P142" s="201">
        <f>O142*H142</f>
        <v>0</v>
      </c>
      <c r="Q142" s="201">
        <v>4.1999999999999997E-3</v>
      </c>
      <c r="R142" s="201">
        <f>Q142*H142</f>
        <v>8.3999999999999995E-3</v>
      </c>
      <c r="S142" s="201">
        <v>0</v>
      </c>
      <c r="T142" s="202">
        <f>S142*H142</f>
        <v>0</v>
      </c>
      <c r="AR142" s="24" t="s">
        <v>193</v>
      </c>
      <c r="AT142" s="24" t="s">
        <v>273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816</v>
      </c>
    </row>
    <row r="143" spans="2:65" s="1" customFormat="1" ht="27">
      <c r="B143" s="41"/>
      <c r="C143" s="63"/>
      <c r="D143" s="204" t="s">
        <v>153</v>
      </c>
      <c r="E143" s="63"/>
      <c r="F143" s="205" t="s">
        <v>815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1" customFormat="1" ht="13.5">
      <c r="B144" s="207"/>
      <c r="C144" s="208"/>
      <c r="D144" s="204" t="s">
        <v>155</v>
      </c>
      <c r="E144" s="209" t="s">
        <v>21</v>
      </c>
      <c r="F144" s="210" t="s">
        <v>817</v>
      </c>
      <c r="G144" s="208"/>
      <c r="H144" s="211">
        <v>2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155</v>
      </c>
      <c r="AU144" s="217" t="s">
        <v>82</v>
      </c>
      <c r="AV144" s="11" t="s">
        <v>82</v>
      </c>
      <c r="AW144" s="11" t="s">
        <v>35</v>
      </c>
      <c r="AX144" s="11" t="s">
        <v>72</v>
      </c>
      <c r="AY144" s="217" t="s">
        <v>144</v>
      </c>
    </row>
    <row r="145" spans="2:65" s="1" customFormat="1" ht="16.5" customHeight="1">
      <c r="B145" s="41"/>
      <c r="C145" s="229" t="s">
        <v>258</v>
      </c>
      <c r="D145" s="229" t="s">
        <v>273</v>
      </c>
      <c r="E145" s="230" t="s">
        <v>818</v>
      </c>
      <c r="F145" s="231" t="s">
        <v>819</v>
      </c>
      <c r="G145" s="232" t="s">
        <v>518</v>
      </c>
      <c r="H145" s="233">
        <v>9</v>
      </c>
      <c r="I145" s="234"/>
      <c r="J145" s="235">
        <f>ROUND(I145*H145,2)</f>
        <v>0</v>
      </c>
      <c r="K145" s="231" t="s">
        <v>150</v>
      </c>
      <c r="L145" s="236"/>
      <c r="M145" s="237" t="s">
        <v>21</v>
      </c>
      <c r="N145" s="238" t="s">
        <v>43</v>
      </c>
      <c r="O145" s="42"/>
      <c r="P145" s="201">
        <f>O145*H145</f>
        <v>0</v>
      </c>
      <c r="Q145" s="201">
        <v>3.7000000000000002E-3</v>
      </c>
      <c r="R145" s="201">
        <f>Q145*H145</f>
        <v>3.3300000000000003E-2</v>
      </c>
      <c r="S145" s="201">
        <v>0</v>
      </c>
      <c r="T145" s="202">
        <f>S145*H145</f>
        <v>0</v>
      </c>
      <c r="AR145" s="24" t="s">
        <v>193</v>
      </c>
      <c r="AT145" s="24" t="s">
        <v>273</v>
      </c>
      <c r="AU145" s="24" t="s">
        <v>82</v>
      </c>
      <c r="AY145" s="24" t="s">
        <v>144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80</v>
      </c>
      <c r="BK145" s="203">
        <f>ROUND(I145*H145,2)</f>
        <v>0</v>
      </c>
      <c r="BL145" s="24" t="s">
        <v>151</v>
      </c>
      <c r="BM145" s="24" t="s">
        <v>820</v>
      </c>
    </row>
    <row r="146" spans="2:65" s="1" customFormat="1" ht="13.5">
      <c r="B146" s="41"/>
      <c r="C146" s="63"/>
      <c r="D146" s="204" t="s">
        <v>153</v>
      </c>
      <c r="E146" s="63"/>
      <c r="F146" s="205" t="s">
        <v>819</v>
      </c>
      <c r="G146" s="63"/>
      <c r="H146" s="63"/>
      <c r="I146" s="163"/>
      <c r="J146" s="63"/>
      <c r="K146" s="63"/>
      <c r="L146" s="61"/>
      <c r="M146" s="206"/>
      <c r="N146" s="42"/>
      <c r="O146" s="42"/>
      <c r="P146" s="42"/>
      <c r="Q146" s="42"/>
      <c r="R146" s="42"/>
      <c r="S146" s="42"/>
      <c r="T146" s="78"/>
      <c r="AT146" s="24" t="s">
        <v>153</v>
      </c>
      <c r="AU146" s="24" t="s">
        <v>82</v>
      </c>
    </row>
    <row r="147" spans="2:65" s="11" customFormat="1" ht="13.5">
      <c r="B147" s="207"/>
      <c r="C147" s="208"/>
      <c r="D147" s="204" t="s">
        <v>155</v>
      </c>
      <c r="E147" s="209" t="s">
        <v>21</v>
      </c>
      <c r="F147" s="210" t="s">
        <v>821</v>
      </c>
      <c r="G147" s="208"/>
      <c r="H147" s="211">
        <v>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155</v>
      </c>
      <c r="AU147" s="217" t="s">
        <v>82</v>
      </c>
      <c r="AV147" s="11" t="s">
        <v>82</v>
      </c>
      <c r="AW147" s="11" t="s">
        <v>35</v>
      </c>
      <c r="AX147" s="11" t="s">
        <v>72</v>
      </c>
      <c r="AY147" s="217" t="s">
        <v>144</v>
      </c>
    </row>
    <row r="148" spans="2:65" s="11" customFormat="1" ht="13.5">
      <c r="B148" s="207"/>
      <c r="C148" s="208"/>
      <c r="D148" s="204" t="s">
        <v>155</v>
      </c>
      <c r="E148" s="209" t="s">
        <v>21</v>
      </c>
      <c r="F148" s="210" t="s">
        <v>822</v>
      </c>
      <c r="G148" s="208"/>
      <c r="H148" s="211">
        <v>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72</v>
      </c>
      <c r="AY148" s="217" t="s">
        <v>144</v>
      </c>
    </row>
    <row r="149" spans="2:65" s="11" customFormat="1" ht="13.5">
      <c r="B149" s="207"/>
      <c r="C149" s="208"/>
      <c r="D149" s="204" t="s">
        <v>155</v>
      </c>
      <c r="E149" s="209" t="s">
        <v>21</v>
      </c>
      <c r="F149" s="210" t="s">
        <v>823</v>
      </c>
      <c r="G149" s="208"/>
      <c r="H149" s="211">
        <v>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72</v>
      </c>
      <c r="AY149" s="217" t="s">
        <v>144</v>
      </c>
    </row>
    <row r="150" spans="2:65" s="11" customFormat="1" ht="13.5">
      <c r="B150" s="207"/>
      <c r="C150" s="208"/>
      <c r="D150" s="204" t="s">
        <v>155</v>
      </c>
      <c r="E150" s="209" t="s">
        <v>21</v>
      </c>
      <c r="F150" s="210" t="s">
        <v>824</v>
      </c>
      <c r="G150" s="208"/>
      <c r="H150" s="211">
        <v>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" customFormat="1" ht="16.5" customHeight="1">
      <c r="B151" s="41"/>
      <c r="C151" s="229" t="s">
        <v>264</v>
      </c>
      <c r="D151" s="229" t="s">
        <v>273</v>
      </c>
      <c r="E151" s="230" t="s">
        <v>825</v>
      </c>
      <c r="F151" s="231" t="s">
        <v>826</v>
      </c>
      <c r="G151" s="232" t="s">
        <v>518</v>
      </c>
      <c r="H151" s="233">
        <v>2</v>
      </c>
      <c r="I151" s="234"/>
      <c r="J151" s="235">
        <f>ROUND(I151*H151,2)</f>
        <v>0</v>
      </c>
      <c r="K151" s="231" t="s">
        <v>150</v>
      </c>
      <c r="L151" s="236"/>
      <c r="M151" s="237" t="s">
        <v>21</v>
      </c>
      <c r="N151" s="238" t="s">
        <v>43</v>
      </c>
      <c r="O151" s="42"/>
      <c r="P151" s="201">
        <f>O151*H151</f>
        <v>0</v>
      </c>
      <c r="Q151" s="201">
        <v>1.2999999999999999E-3</v>
      </c>
      <c r="R151" s="201">
        <f>Q151*H151</f>
        <v>2.5999999999999999E-3</v>
      </c>
      <c r="S151" s="201">
        <v>0</v>
      </c>
      <c r="T151" s="202">
        <f>S151*H151</f>
        <v>0</v>
      </c>
      <c r="AR151" s="24" t="s">
        <v>193</v>
      </c>
      <c r="AT151" s="24" t="s">
        <v>273</v>
      </c>
      <c r="AU151" s="24" t="s">
        <v>82</v>
      </c>
      <c r="AY151" s="24" t="s">
        <v>144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4" t="s">
        <v>80</v>
      </c>
      <c r="BK151" s="203">
        <f>ROUND(I151*H151,2)</f>
        <v>0</v>
      </c>
      <c r="BL151" s="24" t="s">
        <v>151</v>
      </c>
      <c r="BM151" s="24" t="s">
        <v>827</v>
      </c>
    </row>
    <row r="152" spans="2:65" s="1" customFormat="1" ht="13.5">
      <c r="B152" s="41"/>
      <c r="C152" s="63"/>
      <c r="D152" s="204" t="s">
        <v>153</v>
      </c>
      <c r="E152" s="63"/>
      <c r="F152" s="205" t="s">
        <v>826</v>
      </c>
      <c r="G152" s="63"/>
      <c r="H152" s="63"/>
      <c r="I152" s="163"/>
      <c r="J152" s="63"/>
      <c r="K152" s="63"/>
      <c r="L152" s="61"/>
      <c r="M152" s="206"/>
      <c r="N152" s="42"/>
      <c r="O152" s="42"/>
      <c r="P152" s="42"/>
      <c r="Q152" s="42"/>
      <c r="R152" s="42"/>
      <c r="S152" s="42"/>
      <c r="T152" s="78"/>
      <c r="AT152" s="24" t="s">
        <v>153</v>
      </c>
      <c r="AU152" s="24" t="s">
        <v>82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828</v>
      </c>
      <c r="G153" s="208"/>
      <c r="H153" s="211">
        <v>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" customFormat="1" ht="16.5" customHeight="1">
      <c r="B154" s="41"/>
      <c r="C154" s="229" t="s">
        <v>272</v>
      </c>
      <c r="D154" s="229" t="s">
        <v>273</v>
      </c>
      <c r="E154" s="230" t="s">
        <v>829</v>
      </c>
      <c r="F154" s="231" t="s">
        <v>830</v>
      </c>
      <c r="G154" s="232" t="s">
        <v>518</v>
      </c>
      <c r="H154" s="233">
        <v>2</v>
      </c>
      <c r="I154" s="234"/>
      <c r="J154" s="235">
        <f>ROUND(I154*H154,2)</f>
        <v>0</v>
      </c>
      <c r="K154" s="231" t="s">
        <v>150</v>
      </c>
      <c r="L154" s="236"/>
      <c r="M154" s="237" t="s">
        <v>21</v>
      </c>
      <c r="N154" s="238" t="s">
        <v>43</v>
      </c>
      <c r="O154" s="42"/>
      <c r="P154" s="201">
        <f>O154*H154</f>
        <v>0</v>
      </c>
      <c r="Q154" s="201">
        <v>1.5E-3</v>
      </c>
      <c r="R154" s="201">
        <f>Q154*H154</f>
        <v>3.0000000000000001E-3</v>
      </c>
      <c r="S154" s="201">
        <v>0</v>
      </c>
      <c r="T154" s="202">
        <f>S154*H154</f>
        <v>0</v>
      </c>
      <c r="AR154" s="24" t="s">
        <v>193</v>
      </c>
      <c r="AT154" s="24" t="s">
        <v>273</v>
      </c>
      <c r="AU154" s="24" t="s">
        <v>82</v>
      </c>
      <c r="AY154" s="24" t="s">
        <v>144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80</v>
      </c>
      <c r="BK154" s="203">
        <f>ROUND(I154*H154,2)</f>
        <v>0</v>
      </c>
      <c r="BL154" s="24" t="s">
        <v>151</v>
      </c>
      <c r="BM154" s="24" t="s">
        <v>831</v>
      </c>
    </row>
    <row r="155" spans="2:65" s="1" customFormat="1" ht="13.5">
      <c r="B155" s="41"/>
      <c r="C155" s="63"/>
      <c r="D155" s="204" t="s">
        <v>153</v>
      </c>
      <c r="E155" s="63"/>
      <c r="F155" s="205" t="s">
        <v>830</v>
      </c>
      <c r="G155" s="63"/>
      <c r="H155" s="63"/>
      <c r="I155" s="163"/>
      <c r="J155" s="63"/>
      <c r="K155" s="63"/>
      <c r="L155" s="61"/>
      <c r="M155" s="206"/>
      <c r="N155" s="42"/>
      <c r="O155" s="42"/>
      <c r="P155" s="42"/>
      <c r="Q155" s="42"/>
      <c r="R155" s="42"/>
      <c r="S155" s="42"/>
      <c r="T155" s="78"/>
      <c r="AT155" s="24" t="s">
        <v>153</v>
      </c>
      <c r="AU155" s="24" t="s">
        <v>82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832</v>
      </c>
      <c r="G156" s="208"/>
      <c r="H156" s="211">
        <v>2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" customFormat="1" ht="16.5" customHeight="1">
      <c r="B157" s="41"/>
      <c r="C157" s="229" t="s">
        <v>279</v>
      </c>
      <c r="D157" s="229" t="s">
        <v>273</v>
      </c>
      <c r="E157" s="230" t="s">
        <v>833</v>
      </c>
      <c r="F157" s="231" t="s">
        <v>834</v>
      </c>
      <c r="G157" s="232" t="s">
        <v>518</v>
      </c>
      <c r="H157" s="233">
        <v>3</v>
      </c>
      <c r="I157" s="234"/>
      <c r="J157" s="235">
        <f>ROUND(I157*H157,2)</f>
        <v>0</v>
      </c>
      <c r="K157" s="231" t="s">
        <v>150</v>
      </c>
      <c r="L157" s="236"/>
      <c r="M157" s="237" t="s">
        <v>21</v>
      </c>
      <c r="N157" s="238" t="s">
        <v>43</v>
      </c>
      <c r="O157" s="42"/>
      <c r="P157" s="201">
        <f>O157*H157</f>
        <v>0</v>
      </c>
      <c r="Q157" s="201">
        <v>2.5000000000000001E-3</v>
      </c>
      <c r="R157" s="201">
        <f>Q157*H157</f>
        <v>7.4999999999999997E-3</v>
      </c>
      <c r="S157" s="201">
        <v>0</v>
      </c>
      <c r="T157" s="202">
        <f>S157*H157</f>
        <v>0</v>
      </c>
      <c r="AR157" s="24" t="s">
        <v>193</v>
      </c>
      <c r="AT157" s="24" t="s">
        <v>273</v>
      </c>
      <c r="AU157" s="24" t="s">
        <v>82</v>
      </c>
      <c r="AY157" s="24" t="s">
        <v>144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80</v>
      </c>
      <c r="BK157" s="203">
        <f>ROUND(I157*H157,2)</f>
        <v>0</v>
      </c>
      <c r="BL157" s="24" t="s">
        <v>151</v>
      </c>
      <c r="BM157" s="24" t="s">
        <v>835</v>
      </c>
    </row>
    <row r="158" spans="2:65" s="1" customFormat="1" ht="13.5">
      <c r="B158" s="41"/>
      <c r="C158" s="63"/>
      <c r="D158" s="204" t="s">
        <v>153</v>
      </c>
      <c r="E158" s="63"/>
      <c r="F158" s="205" t="s">
        <v>834</v>
      </c>
      <c r="G158" s="63"/>
      <c r="H158" s="63"/>
      <c r="I158" s="163"/>
      <c r="J158" s="63"/>
      <c r="K158" s="63"/>
      <c r="L158" s="61"/>
      <c r="M158" s="206"/>
      <c r="N158" s="42"/>
      <c r="O158" s="42"/>
      <c r="P158" s="42"/>
      <c r="Q158" s="42"/>
      <c r="R158" s="42"/>
      <c r="S158" s="42"/>
      <c r="T158" s="78"/>
      <c r="AT158" s="24" t="s">
        <v>153</v>
      </c>
      <c r="AU158" s="24" t="s">
        <v>82</v>
      </c>
    </row>
    <row r="159" spans="2:65" s="11" customFormat="1" ht="13.5">
      <c r="B159" s="207"/>
      <c r="C159" s="208"/>
      <c r="D159" s="204" t="s">
        <v>155</v>
      </c>
      <c r="E159" s="209" t="s">
        <v>21</v>
      </c>
      <c r="F159" s="210" t="s">
        <v>810</v>
      </c>
      <c r="G159" s="208"/>
      <c r="H159" s="211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806</v>
      </c>
      <c r="G160" s="208"/>
      <c r="H160" s="211">
        <v>2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" customFormat="1" ht="16.5" customHeight="1">
      <c r="B161" s="41"/>
      <c r="C161" s="229" t="s">
        <v>9</v>
      </c>
      <c r="D161" s="229" t="s">
        <v>273</v>
      </c>
      <c r="E161" s="230" t="s">
        <v>836</v>
      </c>
      <c r="F161" s="231" t="s">
        <v>837</v>
      </c>
      <c r="G161" s="232" t="s">
        <v>518</v>
      </c>
      <c r="H161" s="233">
        <v>1</v>
      </c>
      <c r="I161" s="234"/>
      <c r="J161" s="235">
        <f>ROUND(I161*H161,2)</f>
        <v>0</v>
      </c>
      <c r="K161" s="231" t="s">
        <v>150</v>
      </c>
      <c r="L161" s="236"/>
      <c r="M161" s="237" t="s">
        <v>21</v>
      </c>
      <c r="N161" s="238" t="s">
        <v>43</v>
      </c>
      <c r="O161" s="42"/>
      <c r="P161" s="201">
        <f>O161*H161</f>
        <v>0</v>
      </c>
      <c r="Q161" s="201">
        <v>6.9999999999999999E-4</v>
      </c>
      <c r="R161" s="201">
        <f>Q161*H161</f>
        <v>6.9999999999999999E-4</v>
      </c>
      <c r="S161" s="201">
        <v>0</v>
      </c>
      <c r="T161" s="202">
        <f>S161*H161</f>
        <v>0</v>
      </c>
      <c r="AR161" s="24" t="s">
        <v>193</v>
      </c>
      <c r="AT161" s="24" t="s">
        <v>273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838</v>
      </c>
    </row>
    <row r="162" spans="2:65" s="1" customFormat="1" ht="13.5">
      <c r="B162" s="41"/>
      <c r="C162" s="63"/>
      <c r="D162" s="204" t="s">
        <v>153</v>
      </c>
      <c r="E162" s="63"/>
      <c r="F162" s="205" t="s">
        <v>837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1" customFormat="1" ht="13.5">
      <c r="B163" s="207"/>
      <c r="C163" s="208"/>
      <c r="D163" s="204" t="s">
        <v>155</v>
      </c>
      <c r="E163" s="209" t="s">
        <v>21</v>
      </c>
      <c r="F163" s="210" t="s">
        <v>811</v>
      </c>
      <c r="G163" s="208"/>
      <c r="H163" s="211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" customFormat="1" ht="16.5" customHeight="1">
      <c r="B164" s="41"/>
      <c r="C164" s="192" t="s">
        <v>294</v>
      </c>
      <c r="D164" s="192" t="s">
        <v>146</v>
      </c>
      <c r="E164" s="193" t="s">
        <v>839</v>
      </c>
      <c r="F164" s="194" t="s">
        <v>840</v>
      </c>
      <c r="G164" s="195" t="s">
        <v>518</v>
      </c>
      <c r="H164" s="196">
        <v>40</v>
      </c>
      <c r="I164" s="197"/>
      <c r="J164" s="198">
        <f>ROUND(I164*H164,2)</f>
        <v>0</v>
      </c>
      <c r="K164" s="194" t="s">
        <v>150</v>
      </c>
      <c r="L164" s="61"/>
      <c r="M164" s="199" t="s">
        <v>21</v>
      </c>
      <c r="N164" s="200" t="s">
        <v>43</v>
      </c>
      <c r="O164" s="42"/>
      <c r="P164" s="201">
        <f>O164*H164</f>
        <v>0</v>
      </c>
      <c r="Q164" s="201">
        <v>0.10940999999999999</v>
      </c>
      <c r="R164" s="201">
        <f>Q164*H164</f>
        <v>4.3763999999999994</v>
      </c>
      <c r="S164" s="201">
        <v>0</v>
      </c>
      <c r="T164" s="202">
        <f>S164*H164</f>
        <v>0</v>
      </c>
      <c r="AR164" s="24" t="s">
        <v>151</v>
      </c>
      <c r="AT164" s="24" t="s">
        <v>146</v>
      </c>
      <c r="AU164" s="24" t="s">
        <v>82</v>
      </c>
      <c r="AY164" s="24" t="s">
        <v>144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80</v>
      </c>
      <c r="BK164" s="203">
        <f>ROUND(I164*H164,2)</f>
        <v>0</v>
      </c>
      <c r="BL164" s="24" t="s">
        <v>151</v>
      </c>
      <c r="BM164" s="24" t="s">
        <v>841</v>
      </c>
    </row>
    <row r="165" spans="2:65" s="1" customFormat="1" ht="13.5">
      <c r="B165" s="41"/>
      <c r="C165" s="63"/>
      <c r="D165" s="204" t="s">
        <v>153</v>
      </c>
      <c r="E165" s="63"/>
      <c r="F165" s="205" t="s">
        <v>842</v>
      </c>
      <c r="G165" s="63"/>
      <c r="H165" s="63"/>
      <c r="I165" s="163"/>
      <c r="J165" s="63"/>
      <c r="K165" s="63"/>
      <c r="L165" s="61"/>
      <c r="M165" s="206"/>
      <c r="N165" s="42"/>
      <c r="O165" s="42"/>
      <c r="P165" s="42"/>
      <c r="Q165" s="42"/>
      <c r="R165" s="42"/>
      <c r="S165" s="42"/>
      <c r="T165" s="78"/>
      <c r="AT165" s="24" t="s">
        <v>153</v>
      </c>
      <c r="AU165" s="24" t="s">
        <v>82</v>
      </c>
    </row>
    <row r="166" spans="2:65" s="1" customFormat="1" ht="27">
      <c r="B166" s="41"/>
      <c r="C166" s="63"/>
      <c r="D166" s="204" t="s">
        <v>171</v>
      </c>
      <c r="E166" s="63"/>
      <c r="F166" s="218" t="s">
        <v>843</v>
      </c>
      <c r="G166" s="63"/>
      <c r="H166" s="63"/>
      <c r="I166" s="163"/>
      <c r="J166" s="63"/>
      <c r="K166" s="63"/>
      <c r="L166" s="61"/>
      <c r="M166" s="206"/>
      <c r="N166" s="42"/>
      <c r="O166" s="42"/>
      <c r="P166" s="42"/>
      <c r="Q166" s="42"/>
      <c r="R166" s="42"/>
      <c r="S166" s="42"/>
      <c r="T166" s="78"/>
      <c r="AT166" s="24" t="s">
        <v>171</v>
      </c>
      <c r="AU166" s="24" t="s">
        <v>82</v>
      </c>
    </row>
    <row r="167" spans="2:65" s="11" customFormat="1" ht="27">
      <c r="B167" s="207"/>
      <c r="C167" s="208"/>
      <c r="D167" s="204" t="s">
        <v>155</v>
      </c>
      <c r="E167" s="209" t="s">
        <v>21</v>
      </c>
      <c r="F167" s="210" t="s">
        <v>792</v>
      </c>
      <c r="G167" s="208"/>
      <c r="H167" s="211">
        <v>2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1" customFormat="1" ht="13.5">
      <c r="B168" s="207"/>
      <c r="C168" s="208"/>
      <c r="D168" s="204" t="s">
        <v>155</v>
      </c>
      <c r="E168" s="209" t="s">
        <v>21</v>
      </c>
      <c r="F168" s="210" t="s">
        <v>793</v>
      </c>
      <c r="G168" s="208"/>
      <c r="H168" s="211">
        <v>26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844</v>
      </c>
      <c r="G169" s="208"/>
      <c r="H169" s="211">
        <v>11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845</v>
      </c>
      <c r="G170" s="208"/>
      <c r="H170" s="211">
        <v>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300</v>
      </c>
      <c r="D171" s="229" t="s">
        <v>273</v>
      </c>
      <c r="E171" s="230" t="s">
        <v>846</v>
      </c>
      <c r="F171" s="231" t="s">
        <v>847</v>
      </c>
      <c r="G171" s="232" t="s">
        <v>518</v>
      </c>
      <c r="H171" s="233">
        <v>40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6.4999999999999997E-3</v>
      </c>
      <c r="R171" s="201">
        <f>Q171*H171</f>
        <v>0.26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848</v>
      </c>
    </row>
    <row r="172" spans="2:65" s="1" customFormat="1" ht="13.5">
      <c r="B172" s="41"/>
      <c r="C172" s="63"/>
      <c r="D172" s="204" t="s">
        <v>153</v>
      </c>
      <c r="E172" s="63"/>
      <c r="F172" s="205" t="s">
        <v>847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1" customFormat="1" ht="27">
      <c r="B173" s="207"/>
      <c r="C173" s="208"/>
      <c r="D173" s="204" t="s">
        <v>155</v>
      </c>
      <c r="E173" s="209" t="s">
        <v>21</v>
      </c>
      <c r="F173" s="210" t="s">
        <v>792</v>
      </c>
      <c r="G173" s="208"/>
      <c r="H173" s="211">
        <v>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155</v>
      </c>
      <c r="AU173" s="217" t="s">
        <v>82</v>
      </c>
      <c r="AV173" s="11" t="s">
        <v>82</v>
      </c>
      <c r="AW173" s="11" t="s">
        <v>35</v>
      </c>
      <c r="AX173" s="11" t="s">
        <v>72</v>
      </c>
      <c r="AY173" s="217" t="s">
        <v>144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793</v>
      </c>
      <c r="G174" s="208"/>
      <c r="H174" s="211">
        <v>26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844</v>
      </c>
      <c r="G175" s="208"/>
      <c r="H175" s="211">
        <v>11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 ht="13.5">
      <c r="B176" s="207"/>
      <c r="C176" s="208"/>
      <c r="D176" s="204" t="s">
        <v>155</v>
      </c>
      <c r="E176" s="209" t="s">
        <v>21</v>
      </c>
      <c r="F176" s="210" t="s">
        <v>845</v>
      </c>
      <c r="G176" s="208"/>
      <c r="H176" s="211">
        <v>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" customFormat="1" ht="25.5" customHeight="1">
      <c r="B177" s="41"/>
      <c r="C177" s="192" t="s">
        <v>307</v>
      </c>
      <c r="D177" s="192" t="s">
        <v>146</v>
      </c>
      <c r="E177" s="193" t="s">
        <v>849</v>
      </c>
      <c r="F177" s="194" t="s">
        <v>850</v>
      </c>
      <c r="G177" s="195" t="s">
        <v>488</v>
      </c>
      <c r="H177" s="196">
        <v>1720</v>
      </c>
      <c r="I177" s="197"/>
      <c r="J177" s="198">
        <f>ROUND(I177*H177,2)</f>
        <v>0</v>
      </c>
      <c r="K177" s="194" t="s">
        <v>150</v>
      </c>
      <c r="L177" s="61"/>
      <c r="M177" s="199" t="s">
        <v>21</v>
      </c>
      <c r="N177" s="200" t="s">
        <v>43</v>
      </c>
      <c r="O177" s="42"/>
      <c r="P177" s="201">
        <f>O177*H177</f>
        <v>0</v>
      </c>
      <c r="Q177" s="201">
        <v>8.0000000000000007E-5</v>
      </c>
      <c r="R177" s="201">
        <f>Q177*H177</f>
        <v>0.1376</v>
      </c>
      <c r="S177" s="201">
        <v>0</v>
      </c>
      <c r="T177" s="202">
        <f>S177*H177</f>
        <v>0</v>
      </c>
      <c r="AR177" s="24" t="s">
        <v>151</v>
      </c>
      <c r="AT177" s="24" t="s">
        <v>146</v>
      </c>
      <c r="AU177" s="24" t="s">
        <v>82</v>
      </c>
      <c r="AY177" s="24" t="s">
        <v>144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80</v>
      </c>
      <c r="BK177" s="203">
        <f>ROUND(I177*H177,2)</f>
        <v>0</v>
      </c>
      <c r="BL177" s="24" t="s">
        <v>151</v>
      </c>
      <c r="BM177" s="24" t="s">
        <v>851</v>
      </c>
    </row>
    <row r="178" spans="2:65" s="1" customFormat="1" ht="13.5">
      <c r="B178" s="41"/>
      <c r="C178" s="63"/>
      <c r="D178" s="204" t="s">
        <v>153</v>
      </c>
      <c r="E178" s="63"/>
      <c r="F178" s="205" t="s">
        <v>852</v>
      </c>
      <c r="G178" s="63"/>
      <c r="H178" s="63"/>
      <c r="I178" s="163"/>
      <c r="J178" s="63"/>
      <c r="K178" s="63"/>
      <c r="L178" s="61"/>
      <c r="M178" s="206"/>
      <c r="N178" s="42"/>
      <c r="O178" s="42"/>
      <c r="P178" s="42"/>
      <c r="Q178" s="42"/>
      <c r="R178" s="42"/>
      <c r="S178" s="42"/>
      <c r="T178" s="78"/>
      <c r="AT178" s="24" t="s">
        <v>153</v>
      </c>
      <c r="AU178" s="24" t="s">
        <v>82</v>
      </c>
    </row>
    <row r="179" spans="2:65" s="11" customFormat="1" ht="13.5">
      <c r="B179" s="207"/>
      <c r="C179" s="208"/>
      <c r="D179" s="204" t="s">
        <v>155</v>
      </c>
      <c r="E179" s="209" t="s">
        <v>21</v>
      </c>
      <c r="F179" s="210" t="s">
        <v>853</v>
      </c>
      <c r="G179" s="208"/>
      <c r="H179" s="211">
        <v>1720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72</v>
      </c>
      <c r="AY179" s="217" t="s">
        <v>144</v>
      </c>
    </row>
    <row r="180" spans="2:65" s="1" customFormat="1" ht="25.5" customHeight="1">
      <c r="B180" s="41"/>
      <c r="C180" s="192" t="s">
        <v>313</v>
      </c>
      <c r="D180" s="192" t="s">
        <v>146</v>
      </c>
      <c r="E180" s="193" t="s">
        <v>854</v>
      </c>
      <c r="F180" s="194" t="s">
        <v>855</v>
      </c>
      <c r="G180" s="195" t="s">
        <v>488</v>
      </c>
      <c r="H180" s="196">
        <v>2340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3.0000000000000001E-5</v>
      </c>
      <c r="R180" s="201">
        <f>Q180*H180</f>
        <v>7.0199999999999999E-2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856</v>
      </c>
    </row>
    <row r="181" spans="2:65" s="1" customFormat="1" ht="13.5">
      <c r="B181" s="41"/>
      <c r="C181" s="63"/>
      <c r="D181" s="204" t="s">
        <v>153</v>
      </c>
      <c r="E181" s="63"/>
      <c r="F181" s="205" t="s">
        <v>857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858</v>
      </c>
      <c r="G182" s="208"/>
      <c r="H182" s="211">
        <v>2340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320</v>
      </c>
      <c r="D183" s="192" t="s">
        <v>146</v>
      </c>
      <c r="E183" s="193" t="s">
        <v>859</v>
      </c>
      <c r="F183" s="194" t="s">
        <v>860</v>
      </c>
      <c r="G183" s="195" t="s">
        <v>488</v>
      </c>
      <c r="H183" s="196">
        <v>5381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1.4999999999999999E-4</v>
      </c>
      <c r="R183" s="201">
        <f>Q183*H183</f>
        <v>0.80714999999999992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861</v>
      </c>
    </row>
    <row r="184" spans="2:65" s="1" customFormat="1" ht="13.5">
      <c r="B184" s="41"/>
      <c r="C184" s="63"/>
      <c r="D184" s="204" t="s">
        <v>153</v>
      </c>
      <c r="E184" s="63"/>
      <c r="F184" s="205" t="s">
        <v>862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863</v>
      </c>
      <c r="G185" s="208"/>
      <c r="H185" s="211">
        <v>5381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" customFormat="1" ht="25.5" customHeight="1">
      <c r="B186" s="41"/>
      <c r="C186" s="192" t="s">
        <v>325</v>
      </c>
      <c r="D186" s="192" t="s">
        <v>146</v>
      </c>
      <c r="E186" s="193" t="s">
        <v>864</v>
      </c>
      <c r="F186" s="194" t="s">
        <v>865</v>
      </c>
      <c r="G186" s="195" t="s">
        <v>488</v>
      </c>
      <c r="H186" s="196">
        <v>180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5.0000000000000002E-5</v>
      </c>
      <c r="R186" s="201">
        <f>Q186*H186</f>
        <v>9.0000000000000011E-3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866</v>
      </c>
    </row>
    <row r="187" spans="2:65" s="1" customFormat="1" ht="13.5">
      <c r="B187" s="41"/>
      <c r="C187" s="63"/>
      <c r="D187" s="204" t="s">
        <v>153</v>
      </c>
      <c r="E187" s="63"/>
      <c r="F187" s="205" t="s">
        <v>867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868</v>
      </c>
      <c r="G188" s="208"/>
      <c r="H188" s="211">
        <v>180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329</v>
      </c>
      <c r="D189" s="192" t="s">
        <v>146</v>
      </c>
      <c r="E189" s="193" t="s">
        <v>869</v>
      </c>
      <c r="F189" s="194" t="s">
        <v>870</v>
      </c>
      <c r="G189" s="195" t="s">
        <v>149</v>
      </c>
      <c r="H189" s="196">
        <v>8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5.9999999999999995E-4</v>
      </c>
      <c r="R189" s="201">
        <f>Q189*H189</f>
        <v>4.7999999999999996E-3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871</v>
      </c>
    </row>
    <row r="190" spans="2:65" s="1" customFormat="1" ht="13.5">
      <c r="B190" s="41"/>
      <c r="C190" s="63"/>
      <c r="D190" s="204" t="s">
        <v>153</v>
      </c>
      <c r="E190" s="63"/>
      <c r="F190" s="205" t="s">
        <v>872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 ht="13.5">
      <c r="B191" s="207"/>
      <c r="C191" s="208"/>
      <c r="D191" s="204" t="s">
        <v>155</v>
      </c>
      <c r="E191" s="209" t="s">
        <v>21</v>
      </c>
      <c r="F191" s="210" t="s">
        <v>873</v>
      </c>
      <c r="G191" s="208"/>
      <c r="H191" s="211">
        <v>8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335</v>
      </c>
      <c r="D192" s="192" t="s">
        <v>146</v>
      </c>
      <c r="E192" s="193" t="s">
        <v>874</v>
      </c>
      <c r="F192" s="194" t="s">
        <v>875</v>
      </c>
      <c r="G192" s="195" t="s">
        <v>488</v>
      </c>
      <c r="H192" s="196">
        <v>1720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3.3E-4</v>
      </c>
      <c r="R192" s="201">
        <f>Q192*H192</f>
        <v>0.56759999999999999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876</v>
      </c>
    </row>
    <row r="193" spans="2:65" s="1" customFormat="1" ht="27">
      <c r="B193" s="41"/>
      <c r="C193" s="63"/>
      <c r="D193" s="204" t="s">
        <v>153</v>
      </c>
      <c r="E193" s="63"/>
      <c r="F193" s="205" t="s">
        <v>877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 ht="13.5">
      <c r="B194" s="207"/>
      <c r="C194" s="208"/>
      <c r="D194" s="204" t="s">
        <v>155</v>
      </c>
      <c r="E194" s="209" t="s">
        <v>21</v>
      </c>
      <c r="F194" s="210" t="s">
        <v>878</v>
      </c>
      <c r="G194" s="208"/>
      <c r="H194" s="211">
        <v>1720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" customFormat="1" ht="25.5" customHeight="1">
      <c r="B195" s="41"/>
      <c r="C195" s="192" t="s">
        <v>342</v>
      </c>
      <c r="D195" s="192" t="s">
        <v>146</v>
      </c>
      <c r="E195" s="193" t="s">
        <v>879</v>
      </c>
      <c r="F195" s="194" t="s">
        <v>880</v>
      </c>
      <c r="G195" s="195" t="s">
        <v>488</v>
      </c>
      <c r="H195" s="196">
        <v>2340</v>
      </c>
      <c r="I195" s="197"/>
      <c r="J195" s="198">
        <f>ROUND(I195*H195,2)</f>
        <v>0</v>
      </c>
      <c r="K195" s="194" t="s">
        <v>150</v>
      </c>
      <c r="L195" s="61"/>
      <c r="M195" s="199" t="s">
        <v>21</v>
      </c>
      <c r="N195" s="200" t="s">
        <v>43</v>
      </c>
      <c r="O195" s="42"/>
      <c r="P195" s="201">
        <f>O195*H195</f>
        <v>0</v>
      </c>
      <c r="Q195" s="201">
        <v>1.1E-4</v>
      </c>
      <c r="R195" s="201">
        <f>Q195*H195</f>
        <v>0.25740000000000002</v>
      </c>
      <c r="S195" s="201">
        <v>0</v>
      </c>
      <c r="T195" s="202">
        <f>S195*H195</f>
        <v>0</v>
      </c>
      <c r="AR195" s="24" t="s">
        <v>151</v>
      </c>
      <c r="AT195" s="24" t="s">
        <v>146</v>
      </c>
      <c r="AU195" s="24" t="s">
        <v>82</v>
      </c>
      <c r="AY195" s="24" t="s">
        <v>144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80</v>
      </c>
      <c r="BK195" s="203">
        <f>ROUND(I195*H195,2)</f>
        <v>0</v>
      </c>
      <c r="BL195" s="24" t="s">
        <v>151</v>
      </c>
      <c r="BM195" s="24" t="s">
        <v>881</v>
      </c>
    </row>
    <row r="196" spans="2:65" s="1" customFormat="1" ht="27">
      <c r="B196" s="41"/>
      <c r="C196" s="63"/>
      <c r="D196" s="204" t="s">
        <v>153</v>
      </c>
      <c r="E196" s="63"/>
      <c r="F196" s="205" t="s">
        <v>882</v>
      </c>
      <c r="G196" s="63"/>
      <c r="H196" s="63"/>
      <c r="I196" s="163"/>
      <c r="J196" s="63"/>
      <c r="K196" s="63"/>
      <c r="L196" s="61"/>
      <c r="M196" s="206"/>
      <c r="N196" s="42"/>
      <c r="O196" s="42"/>
      <c r="P196" s="42"/>
      <c r="Q196" s="42"/>
      <c r="R196" s="42"/>
      <c r="S196" s="42"/>
      <c r="T196" s="78"/>
      <c r="AT196" s="24" t="s">
        <v>153</v>
      </c>
      <c r="AU196" s="24" t="s">
        <v>82</v>
      </c>
    </row>
    <row r="197" spans="2:65" s="11" customFormat="1" ht="13.5">
      <c r="B197" s="207"/>
      <c r="C197" s="208"/>
      <c r="D197" s="204" t="s">
        <v>155</v>
      </c>
      <c r="E197" s="209" t="s">
        <v>21</v>
      </c>
      <c r="F197" s="210" t="s">
        <v>883</v>
      </c>
      <c r="G197" s="208"/>
      <c r="H197" s="211">
        <v>2340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72</v>
      </c>
      <c r="AY197" s="217" t="s">
        <v>144</v>
      </c>
    </row>
    <row r="198" spans="2:65" s="1" customFormat="1" ht="25.5" customHeight="1">
      <c r="B198" s="41"/>
      <c r="C198" s="192" t="s">
        <v>345</v>
      </c>
      <c r="D198" s="192" t="s">
        <v>146</v>
      </c>
      <c r="E198" s="193" t="s">
        <v>884</v>
      </c>
      <c r="F198" s="194" t="s">
        <v>885</v>
      </c>
      <c r="G198" s="195" t="s">
        <v>488</v>
      </c>
      <c r="H198" s="196">
        <v>5381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6.4999999999999997E-4</v>
      </c>
      <c r="R198" s="201">
        <f>Q198*H198</f>
        <v>3.4976499999999997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886</v>
      </c>
    </row>
    <row r="199" spans="2:65" s="1" customFormat="1" ht="27">
      <c r="B199" s="41"/>
      <c r="C199" s="63"/>
      <c r="D199" s="204" t="s">
        <v>153</v>
      </c>
      <c r="E199" s="63"/>
      <c r="F199" s="205" t="s">
        <v>887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888</v>
      </c>
      <c r="G200" s="208"/>
      <c r="H200" s="211">
        <v>5381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" customFormat="1" ht="25.5" customHeight="1">
      <c r="B201" s="41"/>
      <c r="C201" s="192" t="s">
        <v>351</v>
      </c>
      <c r="D201" s="192" t="s">
        <v>146</v>
      </c>
      <c r="E201" s="193" t="s">
        <v>889</v>
      </c>
      <c r="F201" s="194" t="s">
        <v>890</v>
      </c>
      <c r="G201" s="195" t="s">
        <v>488</v>
      </c>
      <c r="H201" s="196">
        <v>180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3.8000000000000002E-4</v>
      </c>
      <c r="R201" s="201">
        <f>Q201*H201</f>
        <v>6.8400000000000002E-2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891</v>
      </c>
    </row>
    <row r="202" spans="2:65" s="1" customFormat="1" ht="27">
      <c r="B202" s="41"/>
      <c r="C202" s="63"/>
      <c r="D202" s="204" t="s">
        <v>153</v>
      </c>
      <c r="E202" s="63"/>
      <c r="F202" s="205" t="s">
        <v>892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893</v>
      </c>
      <c r="G203" s="208"/>
      <c r="H203" s="211">
        <v>180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72</v>
      </c>
      <c r="AY203" s="217" t="s">
        <v>144</v>
      </c>
    </row>
    <row r="204" spans="2:65" s="1" customFormat="1" ht="25.5" customHeight="1">
      <c r="B204" s="41"/>
      <c r="C204" s="192" t="s">
        <v>359</v>
      </c>
      <c r="D204" s="192" t="s">
        <v>146</v>
      </c>
      <c r="E204" s="193" t="s">
        <v>894</v>
      </c>
      <c r="F204" s="194" t="s">
        <v>895</v>
      </c>
      <c r="G204" s="195" t="s">
        <v>149</v>
      </c>
      <c r="H204" s="196">
        <v>8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2.5999999999999999E-3</v>
      </c>
      <c r="R204" s="201">
        <f>Q204*H204</f>
        <v>2.0799999999999999E-2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896</v>
      </c>
    </row>
    <row r="205" spans="2:65" s="1" customFormat="1" ht="27">
      <c r="B205" s="41"/>
      <c r="C205" s="63"/>
      <c r="D205" s="204" t="s">
        <v>153</v>
      </c>
      <c r="E205" s="63"/>
      <c r="F205" s="205" t="s">
        <v>897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898</v>
      </c>
      <c r="G206" s="208"/>
      <c r="H206" s="211">
        <v>8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72</v>
      </c>
      <c r="AY206" s="217" t="s">
        <v>144</v>
      </c>
    </row>
    <row r="207" spans="2:65" s="1" customFormat="1" ht="16.5" customHeight="1">
      <c r="B207" s="41"/>
      <c r="C207" s="192" t="s">
        <v>365</v>
      </c>
      <c r="D207" s="192" t="s">
        <v>146</v>
      </c>
      <c r="E207" s="193" t="s">
        <v>899</v>
      </c>
      <c r="F207" s="194" t="s">
        <v>900</v>
      </c>
      <c r="G207" s="195" t="s">
        <v>488</v>
      </c>
      <c r="H207" s="196">
        <v>9621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901</v>
      </c>
    </row>
    <row r="208" spans="2:65" s="1" customFormat="1" ht="27">
      <c r="B208" s="41"/>
      <c r="C208" s="63"/>
      <c r="D208" s="204" t="s">
        <v>153</v>
      </c>
      <c r="E208" s="63"/>
      <c r="F208" s="205" t="s">
        <v>902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 ht="13.5">
      <c r="B209" s="207"/>
      <c r="C209" s="208"/>
      <c r="D209" s="204" t="s">
        <v>155</v>
      </c>
      <c r="E209" s="209" t="s">
        <v>21</v>
      </c>
      <c r="F209" s="210" t="s">
        <v>903</v>
      </c>
      <c r="G209" s="208"/>
      <c r="H209" s="211">
        <v>9621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" customFormat="1" ht="16.5" customHeight="1">
      <c r="B210" s="41"/>
      <c r="C210" s="192" t="s">
        <v>371</v>
      </c>
      <c r="D210" s="192" t="s">
        <v>146</v>
      </c>
      <c r="E210" s="193" t="s">
        <v>904</v>
      </c>
      <c r="F210" s="194" t="s">
        <v>905</v>
      </c>
      <c r="G210" s="195" t="s">
        <v>149</v>
      </c>
      <c r="H210" s="196">
        <v>8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1.0000000000000001E-5</v>
      </c>
      <c r="R210" s="201">
        <f>Q210*H210</f>
        <v>8.0000000000000007E-5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906</v>
      </c>
    </row>
    <row r="211" spans="2:65" s="1" customFormat="1" ht="27">
      <c r="B211" s="41"/>
      <c r="C211" s="63"/>
      <c r="D211" s="204" t="s">
        <v>153</v>
      </c>
      <c r="E211" s="63"/>
      <c r="F211" s="205" t="s">
        <v>907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 ht="13.5">
      <c r="B212" s="207"/>
      <c r="C212" s="208"/>
      <c r="D212" s="204" t="s">
        <v>155</v>
      </c>
      <c r="E212" s="209" t="s">
        <v>21</v>
      </c>
      <c r="F212" s="210" t="s">
        <v>908</v>
      </c>
      <c r="G212" s="208"/>
      <c r="H212" s="211">
        <v>8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72</v>
      </c>
      <c r="AY212" s="217" t="s">
        <v>144</v>
      </c>
    </row>
    <row r="213" spans="2:65" s="1" customFormat="1" ht="25.5" customHeight="1">
      <c r="B213" s="41"/>
      <c r="C213" s="192" t="s">
        <v>376</v>
      </c>
      <c r="D213" s="192" t="s">
        <v>146</v>
      </c>
      <c r="E213" s="193" t="s">
        <v>909</v>
      </c>
      <c r="F213" s="194" t="s">
        <v>910</v>
      </c>
      <c r="G213" s="195" t="s">
        <v>149</v>
      </c>
      <c r="H213" s="196">
        <v>19850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2E-3</v>
      </c>
      <c r="T213" s="202">
        <f>S213*H213</f>
        <v>39.700000000000003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911</v>
      </c>
    </row>
    <row r="214" spans="2:65" s="1" customFormat="1" ht="40.5">
      <c r="B214" s="41"/>
      <c r="C214" s="63"/>
      <c r="D214" s="204" t="s">
        <v>153</v>
      </c>
      <c r="E214" s="63"/>
      <c r="F214" s="205" t="s">
        <v>912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913</v>
      </c>
      <c r="G215" s="208"/>
      <c r="H215" s="211">
        <v>19850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" customFormat="1" ht="25.5" customHeight="1">
      <c r="B216" s="41"/>
      <c r="C216" s="192" t="s">
        <v>383</v>
      </c>
      <c r="D216" s="192" t="s">
        <v>146</v>
      </c>
      <c r="E216" s="193" t="s">
        <v>914</v>
      </c>
      <c r="F216" s="194" t="s">
        <v>915</v>
      </c>
      <c r="G216" s="195" t="s">
        <v>518</v>
      </c>
      <c r="H216" s="196">
        <v>41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8.2000000000000003E-2</v>
      </c>
      <c r="T216" s="202">
        <f>S216*H216</f>
        <v>3.3620000000000001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916</v>
      </c>
    </row>
    <row r="217" spans="2:65" s="1" customFormat="1" ht="27">
      <c r="B217" s="41"/>
      <c r="C217" s="63"/>
      <c r="D217" s="204" t="s">
        <v>153</v>
      </c>
      <c r="E217" s="63"/>
      <c r="F217" s="205" t="s">
        <v>917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1" customFormat="1" ht="13.5">
      <c r="B218" s="207"/>
      <c r="C218" s="208"/>
      <c r="D218" s="204" t="s">
        <v>155</v>
      </c>
      <c r="E218" s="209" t="s">
        <v>21</v>
      </c>
      <c r="F218" s="210" t="s">
        <v>918</v>
      </c>
      <c r="G218" s="208"/>
      <c r="H218" s="211">
        <v>25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155</v>
      </c>
      <c r="AU218" s="217" t="s">
        <v>82</v>
      </c>
      <c r="AV218" s="11" t="s">
        <v>82</v>
      </c>
      <c r="AW218" s="11" t="s">
        <v>35</v>
      </c>
      <c r="AX218" s="11" t="s">
        <v>72</v>
      </c>
      <c r="AY218" s="217" t="s">
        <v>144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919</v>
      </c>
      <c r="G219" s="208"/>
      <c r="H219" s="211">
        <v>15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920</v>
      </c>
      <c r="G220" s="208"/>
      <c r="H220" s="211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0" customFormat="1" ht="29.85" customHeight="1">
      <c r="B221" s="176"/>
      <c r="C221" s="177"/>
      <c r="D221" s="178" t="s">
        <v>71</v>
      </c>
      <c r="E221" s="190" t="s">
        <v>597</v>
      </c>
      <c r="F221" s="190" t="s">
        <v>598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SUM(P222:P225)</f>
        <v>0</v>
      </c>
      <c r="Q221" s="184"/>
      <c r="R221" s="185">
        <f>SUM(R222:R225)</f>
        <v>0</v>
      </c>
      <c r="S221" s="184"/>
      <c r="T221" s="186">
        <f>SUM(T222:T225)</f>
        <v>0</v>
      </c>
      <c r="AR221" s="187" t="s">
        <v>80</v>
      </c>
      <c r="AT221" s="188" t="s">
        <v>71</v>
      </c>
      <c r="AU221" s="188" t="s">
        <v>80</v>
      </c>
      <c r="AY221" s="187" t="s">
        <v>144</v>
      </c>
      <c r="BK221" s="189">
        <f>SUM(BK222:BK225)</f>
        <v>0</v>
      </c>
    </row>
    <row r="222" spans="2:65" s="1" customFormat="1" ht="25.5" customHeight="1">
      <c r="B222" s="41"/>
      <c r="C222" s="192" t="s">
        <v>389</v>
      </c>
      <c r="D222" s="192" t="s">
        <v>146</v>
      </c>
      <c r="E222" s="193" t="s">
        <v>608</v>
      </c>
      <c r="F222" s="194" t="s">
        <v>609</v>
      </c>
      <c r="G222" s="195" t="s">
        <v>310</v>
      </c>
      <c r="H222" s="196">
        <v>44.661999999999999</v>
      </c>
      <c r="I222" s="197"/>
      <c r="J222" s="198">
        <f>ROUND(I222*H222,2)</f>
        <v>0</v>
      </c>
      <c r="K222" s="194" t="s">
        <v>21</v>
      </c>
      <c r="L222" s="61"/>
      <c r="M222" s="199" t="s">
        <v>21</v>
      </c>
      <c r="N222" s="200" t="s">
        <v>43</v>
      </c>
      <c r="O222" s="4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4" t="s">
        <v>151</v>
      </c>
      <c r="AT222" s="24" t="s">
        <v>146</v>
      </c>
      <c r="AU222" s="24" t="s">
        <v>82</v>
      </c>
      <c r="AY222" s="24" t="s">
        <v>144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80</v>
      </c>
      <c r="BK222" s="203">
        <f>ROUND(I222*H222,2)</f>
        <v>0</v>
      </c>
      <c r="BL222" s="24" t="s">
        <v>151</v>
      </c>
      <c r="BM222" s="24" t="s">
        <v>921</v>
      </c>
    </row>
    <row r="223" spans="2:65" s="1" customFormat="1" ht="27">
      <c r="B223" s="41"/>
      <c r="C223" s="63"/>
      <c r="D223" s="204" t="s">
        <v>153</v>
      </c>
      <c r="E223" s="63"/>
      <c r="F223" s="205" t="s">
        <v>611</v>
      </c>
      <c r="G223" s="63"/>
      <c r="H223" s="63"/>
      <c r="I223" s="163"/>
      <c r="J223" s="63"/>
      <c r="K223" s="63"/>
      <c r="L223" s="61"/>
      <c r="M223" s="206"/>
      <c r="N223" s="42"/>
      <c r="O223" s="42"/>
      <c r="P223" s="42"/>
      <c r="Q223" s="42"/>
      <c r="R223" s="42"/>
      <c r="S223" s="42"/>
      <c r="T223" s="78"/>
      <c r="AT223" s="24" t="s">
        <v>153</v>
      </c>
      <c r="AU223" s="24" t="s">
        <v>82</v>
      </c>
    </row>
    <row r="224" spans="2:65" s="1" customFormat="1" ht="25.5" customHeight="1">
      <c r="B224" s="41"/>
      <c r="C224" s="192" t="s">
        <v>395</v>
      </c>
      <c r="D224" s="192" t="s">
        <v>146</v>
      </c>
      <c r="E224" s="193" t="s">
        <v>922</v>
      </c>
      <c r="F224" s="194" t="s">
        <v>923</v>
      </c>
      <c r="G224" s="195" t="s">
        <v>310</v>
      </c>
      <c r="H224" s="196">
        <v>44.661999999999999</v>
      </c>
      <c r="I224" s="197"/>
      <c r="J224" s="198">
        <f>ROUND(I224*H224,2)</f>
        <v>0</v>
      </c>
      <c r="K224" s="194" t="s">
        <v>21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924</v>
      </c>
    </row>
    <row r="225" spans="2:65" s="1" customFormat="1" ht="13.5">
      <c r="B225" s="41"/>
      <c r="C225" s="63"/>
      <c r="D225" s="204" t="s">
        <v>153</v>
      </c>
      <c r="E225" s="63"/>
      <c r="F225" s="205" t="s">
        <v>923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0" customFormat="1" ht="29.85" customHeight="1">
      <c r="B226" s="176"/>
      <c r="C226" s="177"/>
      <c r="D226" s="178" t="s">
        <v>71</v>
      </c>
      <c r="E226" s="190" t="s">
        <v>619</v>
      </c>
      <c r="F226" s="190" t="s">
        <v>620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SUM(P227:P230)</f>
        <v>0</v>
      </c>
      <c r="Q226" s="184"/>
      <c r="R226" s="185">
        <f>SUM(R227:R230)</f>
        <v>0</v>
      </c>
      <c r="S226" s="184"/>
      <c r="T226" s="186">
        <f>SUM(T227:T230)</f>
        <v>0</v>
      </c>
      <c r="AR226" s="187" t="s">
        <v>80</v>
      </c>
      <c r="AT226" s="188" t="s">
        <v>71</v>
      </c>
      <c r="AU226" s="188" t="s">
        <v>80</v>
      </c>
      <c r="AY226" s="187" t="s">
        <v>144</v>
      </c>
      <c r="BK226" s="189">
        <f>SUM(BK227:BK230)</f>
        <v>0</v>
      </c>
    </row>
    <row r="227" spans="2:65" s="1" customFormat="1" ht="25.5" customHeight="1">
      <c r="B227" s="41"/>
      <c r="C227" s="192" t="s">
        <v>405</v>
      </c>
      <c r="D227" s="192" t="s">
        <v>146</v>
      </c>
      <c r="E227" s="193" t="s">
        <v>622</v>
      </c>
      <c r="F227" s="194" t="s">
        <v>623</v>
      </c>
      <c r="G227" s="195" t="s">
        <v>310</v>
      </c>
      <c r="H227" s="196">
        <v>22.734000000000002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925</v>
      </c>
    </row>
    <row r="228" spans="2:65" s="1" customFormat="1" ht="27">
      <c r="B228" s="41"/>
      <c r="C228" s="63"/>
      <c r="D228" s="204" t="s">
        <v>153</v>
      </c>
      <c r="E228" s="63"/>
      <c r="F228" s="205" t="s">
        <v>625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" customFormat="1" ht="25.5" customHeight="1">
      <c r="B229" s="41"/>
      <c r="C229" s="192" t="s">
        <v>411</v>
      </c>
      <c r="D229" s="192" t="s">
        <v>146</v>
      </c>
      <c r="E229" s="193" t="s">
        <v>627</v>
      </c>
      <c r="F229" s="194" t="s">
        <v>628</v>
      </c>
      <c r="G229" s="195" t="s">
        <v>310</v>
      </c>
      <c r="H229" s="196">
        <v>22.734000000000002</v>
      </c>
      <c r="I229" s="197"/>
      <c r="J229" s="198">
        <f>ROUND(I229*H229,2)</f>
        <v>0</v>
      </c>
      <c r="K229" s="194" t="s">
        <v>150</v>
      </c>
      <c r="L229" s="61"/>
      <c r="M229" s="199" t="s">
        <v>21</v>
      </c>
      <c r="N229" s="200" t="s">
        <v>43</v>
      </c>
      <c r="O229" s="4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24" t="s">
        <v>151</v>
      </c>
      <c r="AT229" s="24" t="s">
        <v>146</v>
      </c>
      <c r="AU229" s="24" t="s">
        <v>82</v>
      </c>
      <c r="AY229" s="24" t="s">
        <v>144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80</v>
      </c>
      <c r="BK229" s="203">
        <f>ROUND(I229*H229,2)</f>
        <v>0</v>
      </c>
      <c r="BL229" s="24" t="s">
        <v>151</v>
      </c>
      <c r="BM229" s="24" t="s">
        <v>926</v>
      </c>
    </row>
    <row r="230" spans="2:65" s="1" customFormat="1" ht="27">
      <c r="B230" s="41"/>
      <c r="C230" s="63"/>
      <c r="D230" s="204" t="s">
        <v>153</v>
      </c>
      <c r="E230" s="63"/>
      <c r="F230" s="205" t="s">
        <v>630</v>
      </c>
      <c r="G230" s="63"/>
      <c r="H230" s="63"/>
      <c r="I230" s="163"/>
      <c r="J230" s="63"/>
      <c r="K230" s="63"/>
      <c r="L230" s="61"/>
      <c r="M230" s="239"/>
      <c r="N230" s="240"/>
      <c r="O230" s="240"/>
      <c r="P230" s="240"/>
      <c r="Q230" s="240"/>
      <c r="R230" s="240"/>
      <c r="S230" s="240"/>
      <c r="T230" s="241"/>
      <c r="AT230" s="24" t="s">
        <v>153</v>
      </c>
      <c r="AU230" s="24" t="s">
        <v>82</v>
      </c>
    </row>
    <row r="231" spans="2:65" s="1" customFormat="1" ht="6.95" customHeight="1">
      <c r="B231" s="56"/>
      <c r="C231" s="57"/>
      <c r="D231" s="57"/>
      <c r="E231" s="57"/>
      <c r="F231" s="57"/>
      <c r="G231" s="57"/>
      <c r="H231" s="57"/>
      <c r="I231" s="139"/>
      <c r="J231" s="57"/>
      <c r="K231" s="57"/>
      <c r="L231" s="61"/>
    </row>
  </sheetData>
  <sheetProtection algorithmName="SHA-512" hashValue="TVFHCicuz1I5rC31OIasVaEkJpUGbD0V4Uj1Q5zfvl6ks6phhxKyQ+Ag8H2Sbpson5jScM8q50TEcrkidOgYdw==" saltValue="fqOpNrD6lDvTw9VSqdH+ilWAv54UW5FMrrxTP+ROg0V9sydDRqID9FbEgE+mbgMcqM22ZT9STLyGgjAobcX/qA==" spinCount="100000" sheet="1" objects="1" scenarios="1" formatColumns="0" formatRows="0" autoFilter="0"/>
  <autoFilter ref="C80:K23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927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ROUND(J96,2)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ROUND(SUM(BE96:BE892), 2)</f>
        <v>0</v>
      </c>
      <c r="G30" s="42"/>
      <c r="H30" s="42"/>
      <c r="I30" s="131">
        <v>0.21</v>
      </c>
      <c r="J30" s="130">
        <f>ROUND(ROUND((SUM(BE96:BE892)),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ROUND(SUM(BF96:BF892), 2)</f>
        <v>0</v>
      </c>
      <c r="G31" s="42"/>
      <c r="H31" s="42"/>
      <c r="I31" s="131">
        <v>0.15</v>
      </c>
      <c r="J31" s="130">
        <f>ROUND(ROUND((SUM(BF96:BF892)),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ROUND(SUM(BG96:BG892),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ROUND(SUM(BH96:BH892),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ROUND(SUM(BI96:BI892),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201 -  Most ev.č. 112-007 přes suchou strouhu u osady Dobříčkov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J96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J97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J98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899999999999999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J376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J420</f>
        <v>0</v>
      </c>
      <c r="K61" s="162"/>
    </row>
    <row r="62" spans="2:47" s="8" customFormat="1" ht="19.899999999999999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J493</f>
        <v>0</v>
      </c>
      <c r="K62" s="162"/>
    </row>
    <row r="63" spans="2:47" s="8" customFormat="1" ht="19.899999999999999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J549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J561</f>
        <v>0</v>
      </c>
      <c r="K64" s="162"/>
    </row>
    <row r="65" spans="2:11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J567</f>
        <v>0</v>
      </c>
      <c r="K65" s="162"/>
    </row>
    <row r="66" spans="2:11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J705</f>
        <v>0</v>
      </c>
      <c r="K66" s="162"/>
    </row>
    <row r="67" spans="2:11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J766</f>
        <v>0</v>
      </c>
      <c r="K67" s="162"/>
    </row>
    <row r="68" spans="2:11" s="7" customFormat="1" ht="24.95" customHeight="1">
      <c r="B68" s="149"/>
      <c r="C68" s="150"/>
      <c r="D68" s="151" t="s">
        <v>930</v>
      </c>
      <c r="E68" s="152"/>
      <c r="F68" s="152"/>
      <c r="G68" s="152"/>
      <c r="H68" s="152"/>
      <c r="I68" s="153"/>
      <c r="J68" s="154">
        <f>J769</f>
        <v>0</v>
      </c>
      <c r="K68" s="155"/>
    </row>
    <row r="69" spans="2:11" s="8" customFormat="1" ht="19.899999999999999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J770</f>
        <v>0</v>
      </c>
      <c r="K69" s="162"/>
    </row>
    <row r="70" spans="2:11" s="7" customFormat="1" ht="24.95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J813</f>
        <v>0</v>
      </c>
      <c r="K70" s="155"/>
    </row>
    <row r="71" spans="2:11" s="8" customFormat="1" ht="19.899999999999999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J814</f>
        <v>0</v>
      </c>
      <c r="K71" s="162"/>
    </row>
    <row r="72" spans="2:11" s="8" customFormat="1" ht="19.899999999999999" customHeight="1">
      <c r="B72" s="156"/>
      <c r="C72" s="157"/>
      <c r="D72" s="158" t="s">
        <v>934</v>
      </c>
      <c r="E72" s="159"/>
      <c r="F72" s="159"/>
      <c r="G72" s="159"/>
      <c r="H72" s="159"/>
      <c r="I72" s="160"/>
      <c r="J72" s="161">
        <f>J824</f>
        <v>0</v>
      </c>
      <c r="K72" s="162"/>
    </row>
    <row r="73" spans="2:11" s="7" customFormat="1" ht="24.95" customHeight="1">
      <c r="B73" s="149"/>
      <c r="C73" s="150"/>
      <c r="D73" s="151" t="s">
        <v>632</v>
      </c>
      <c r="E73" s="152"/>
      <c r="F73" s="152"/>
      <c r="G73" s="152"/>
      <c r="H73" s="152"/>
      <c r="I73" s="153"/>
      <c r="J73" s="154">
        <f>J828</f>
        <v>0</v>
      </c>
      <c r="K73" s="155"/>
    </row>
    <row r="74" spans="2:11" s="8" customFormat="1" ht="19.899999999999999" customHeight="1">
      <c r="B74" s="156"/>
      <c r="C74" s="157"/>
      <c r="D74" s="158" t="s">
        <v>633</v>
      </c>
      <c r="E74" s="159"/>
      <c r="F74" s="159"/>
      <c r="G74" s="159"/>
      <c r="H74" s="159"/>
      <c r="I74" s="160"/>
      <c r="J74" s="161">
        <f>J829</f>
        <v>0</v>
      </c>
      <c r="K74" s="162"/>
    </row>
    <row r="75" spans="2:11" s="8" customFormat="1" ht="19.899999999999999" customHeight="1">
      <c r="B75" s="156"/>
      <c r="C75" s="157"/>
      <c r="D75" s="158" t="s">
        <v>935</v>
      </c>
      <c r="E75" s="159"/>
      <c r="F75" s="159"/>
      <c r="G75" s="159"/>
      <c r="H75" s="159"/>
      <c r="I75" s="160"/>
      <c r="J75" s="161">
        <f>J883</f>
        <v>0</v>
      </c>
      <c r="K75" s="162"/>
    </row>
    <row r="76" spans="2:11" s="8" customFormat="1" ht="19.899999999999999" customHeight="1">
      <c r="B76" s="156"/>
      <c r="C76" s="157"/>
      <c r="D76" s="158" t="s">
        <v>936</v>
      </c>
      <c r="E76" s="159"/>
      <c r="F76" s="159"/>
      <c r="G76" s="159"/>
      <c r="H76" s="159"/>
      <c r="I76" s="160"/>
      <c r="J76" s="161">
        <f>J889</f>
        <v>0</v>
      </c>
      <c r="K76" s="162"/>
    </row>
    <row r="77" spans="2:11" s="1" customFormat="1" ht="21.75" customHeight="1">
      <c r="B77" s="41"/>
      <c r="C77" s="42"/>
      <c r="D77" s="42"/>
      <c r="E77" s="42"/>
      <c r="F77" s="42"/>
      <c r="G77" s="42"/>
      <c r="H77" s="42"/>
      <c r="I77" s="118"/>
      <c r="J77" s="42"/>
      <c r="K77" s="45"/>
    </row>
    <row r="78" spans="2:11" s="1" customFormat="1" ht="6.95" customHeight="1">
      <c r="B78" s="56"/>
      <c r="C78" s="57"/>
      <c r="D78" s="57"/>
      <c r="E78" s="57"/>
      <c r="F78" s="57"/>
      <c r="G78" s="57"/>
      <c r="H78" s="57"/>
      <c r="I78" s="139"/>
      <c r="J78" s="57"/>
      <c r="K78" s="58"/>
    </row>
    <row r="82" spans="2:63" s="1" customFormat="1" ht="6.95" customHeight="1">
      <c r="B82" s="59"/>
      <c r="C82" s="60"/>
      <c r="D82" s="60"/>
      <c r="E82" s="60"/>
      <c r="F82" s="60"/>
      <c r="G82" s="60"/>
      <c r="H82" s="60"/>
      <c r="I82" s="142"/>
      <c r="J82" s="60"/>
      <c r="K82" s="60"/>
      <c r="L82" s="61"/>
    </row>
    <row r="83" spans="2:63" s="1" customFormat="1" ht="36.950000000000003" customHeight="1">
      <c r="B83" s="41"/>
      <c r="C83" s="62" t="s">
        <v>128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4.45" customHeight="1">
      <c r="B85" s="41"/>
      <c r="C85" s="65" t="s">
        <v>18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6.5" customHeight="1">
      <c r="B86" s="41"/>
      <c r="C86" s="63"/>
      <c r="D86" s="63"/>
      <c r="E86" s="388" t="str">
        <f>E7</f>
        <v>II/112 Struhařov, rekonstrukce silnice – provozní staničení km 6,70 – 9,48</v>
      </c>
      <c r="F86" s="389"/>
      <c r="G86" s="389"/>
      <c r="H86" s="389"/>
      <c r="I86" s="163"/>
      <c r="J86" s="63"/>
      <c r="K86" s="63"/>
      <c r="L86" s="61"/>
    </row>
    <row r="87" spans="2:63" s="1" customFormat="1" ht="14.45" customHeight="1">
      <c r="B87" s="41"/>
      <c r="C87" s="65" t="s">
        <v>111</v>
      </c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7.25" customHeight="1">
      <c r="B88" s="41"/>
      <c r="C88" s="63"/>
      <c r="D88" s="63"/>
      <c r="E88" s="363" t="str">
        <f>E9</f>
        <v>SO 201 -  Most ev.č. 112-007 přes suchou strouhu u osady Dobříčkov</v>
      </c>
      <c r="F88" s="390"/>
      <c r="G88" s="390"/>
      <c r="H88" s="390"/>
      <c r="I88" s="163"/>
      <c r="J88" s="63"/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 ht="18" customHeight="1">
      <c r="B90" s="41"/>
      <c r="C90" s="65" t="s">
        <v>23</v>
      </c>
      <c r="D90" s="63"/>
      <c r="E90" s="63"/>
      <c r="F90" s="164" t="str">
        <f>F12</f>
        <v>Struhařov</v>
      </c>
      <c r="G90" s="63"/>
      <c r="H90" s="63"/>
      <c r="I90" s="165" t="s">
        <v>25</v>
      </c>
      <c r="J90" s="73" t="str">
        <f>IF(J12="","",J12)</f>
        <v>19. 3. 2018</v>
      </c>
      <c r="K90" s="63"/>
      <c r="L90" s="61"/>
    </row>
    <row r="91" spans="2:63" s="1" customFormat="1" ht="6.95" customHeight="1">
      <c r="B91" s="41"/>
      <c r="C91" s="63"/>
      <c r="D91" s="63"/>
      <c r="E91" s="63"/>
      <c r="F91" s="63"/>
      <c r="G91" s="63"/>
      <c r="H91" s="63"/>
      <c r="I91" s="163"/>
      <c r="J91" s="63"/>
      <c r="K91" s="63"/>
      <c r="L91" s="61"/>
    </row>
    <row r="92" spans="2:63" s="1" customFormat="1">
      <c r="B92" s="41"/>
      <c r="C92" s="65" t="s">
        <v>27</v>
      </c>
      <c r="D92" s="63"/>
      <c r="E92" s="63"/>
      <c r="F92" s="164" t="str">
        <f>E15</f>
        <v>Krajská správa a údržba silnic Středočeského kraje</v>
      </c>
      <c r="G92" s="63"/>
      <c r="H92" s="63"/>
      <c r="I92" s="165" t="s">
        <v>33</v>
      </c>
      <c r="J92" s="164" t="str">
        <f>E21</f>
        <v>Tubes s.r.o.</v>
      </c>
      <c r="K92" s="63"/>
      <c r="L92" s="61"/>
    </row>
    <row r="93" spans="2:63" s="1" customFormat="1" ht="14.45" customHeight="1">
      <c r="B93" s="41"/>
      <c r="C93" s="65" t="s">
        <v>31</v>
      </c>
      <c r="D93" s="63"/>
      <c r="E93" s="63"/>
      <c r="F93" s="164" t="str">
        <f>IF(E18="","",E18)</f>
        <v/>
      </c>
      <c r="G93" s="63"/>
      <c r="H93" s="63"/>
      <c r="I93" s="163"/>
      <c r="J93" s="63"/>
      <c r="K93" s="63"/>
      <c r="L93" s="61"/>
    </row>
    <row r="94" spans="2:63" s="1" customFormat="1" ht="10.35" customHeight="1">
      <c r="B94" s="41"/>
      <c r="C94" s="63"/>
      <c r="D94" s="63"/>
      <c r="E94" s="63"/>
      <c r="F94" s="63"/>
      <c r="G94" s="63"/>
      <c r="H94" s="63"/>
      <c r="I94" s="163"/>
      <c r="J94" s="63"/>
      <c r="K94" s="63"/>
      <c r="L94" s="61"/>
    </row>
    <row r="95" spans="2:63" s="9" customFormat="1" ht="29.25" customHeight="1">
      <c r="B95" s="166"/>
      <c r="C95" s="167" t="s">
        <v>129</v>
      </c>
      <c r="D95" s="168" t="s">
        <v>57</v>
      </c>
      <c r="E95" s="168" t="s">
        <v>53</v>
      </c>
      <c r="F95" s="168" t="s">
        <v>130</v>
      </c>
      <c r="G95" s="168" t="s">
        <v>131</v>
      </c>
      <c r="H95" s="168" t="s">
        <v>132</v>
      </c>
      <c r="I95" s="169" t="s">
        <v>133</v>
      </c>
      <c r="J95" s="168" t="s">
        <v>116</v>
      </c>
      <c r="K95" s="170" t="s">
        <v>134</v>
      </c>
      <c r="L95" s="171"/>
      <c r="M95" s="81" t="s">
        <v>135</v>
      </c>
      <c r="N95" s="82" t="s">
        <v>42</v>
      </c>
      <c r="O95" s="82" t="s">
        <v>136</v>
      </c>
      <c r="P95" s="82" t="s">
        <v>137</v>
      </c>
      <c r="Q95" s="82" t="s">
        <v>138</v>
      </c>
      <c r="R95" s="82" t="s">
        <v>139</v>
      </c>
      <c r="S95" s="82" t="s">
        <v>140</v>
      </c>
      <c r="T95" s="83" t="s">
        <v>141</v>
      </c>
    </row>
    <row r="96" spans="2:63" s="1" customFormat="1" ht="29.25" customHeight="1">
      <c r="B96" s="41"/>
      <c r="C96" s="87" t="s">
        <v>117</v>
      </c>
      <c r="D96" s="63"/>
      <c r="E96" s="63"/>
      <c r="F96" s="63"/>
      <c r="G96" s="63"/>
      <c r="H96" s="63"/>
      <c r="I96" s="163"/>
      <c r="J96" s="172">
        <f>BK96</f>
        <v>0</v>
      </c>
      <c r="K96" s="63"/>
      <c r="L96" s="61"/>
      <c r="M96" s="84"/>
      <c r="N96" s="85"/>
      <c r="O96" s="85"/>
      <c r="P96" s="173">
        <f>P97+P769+P813+P828</f>
        <v>0</v>
      </c>
      <c r="Q96" s="85"/>
      <c r="R96" s="173">
        <f>R97+R769+R813+R828</f>
        <v>817.29038355</v>
      </c>
      <c r="S96" s="85"/>
      <c r="T96" s="174">
        <f>T97+T769+T813+T828</f>
        <v>426.41150000000005</v>
      </c>
      <c r="AT96" s="24" t="s">
        <v>71</v>
      </c>
      <c r="AU96" s="24" t="s">
        <v>118</v>
      </c>
      <c r="BK96" s="175">
        <f>BK97+BK769+BK813+BK828</f>
        <v>0</v>
      </c>
    </row>
    <row r="97" spans="2:65" s="10" customFormat="1" ht="37.35" customHeight="1">
      <c r="B97" s="176"/>
      <c r="C97" s="177"/>
      <c r="D97" s="178" t="s">
        <v>71</v>
      </c>
      <c r="E97" s="179" t="s">
        <v>142</v>
      </c>
      <c r="F97" s="179" t="s">
        <v>143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P98+P333+P376+P420+P493+P549+P561+P567+P705+P766</f>
        <v>0</v>
      </c>
      <c r="Q97" s="184"/>
      <c r="R97" s="185">
        <f>R98+R333+R376+R420+R493+R549+R561+R567+R705+R766</f>
        <v>816.40991804999999</v>
      </c>
      <c r="S97" s="184"/>
      <c r="T97" s="186">
        <f>T98+T333+T376+T420+T493+T549+T561+T567+T705+T766</f>
        <v>426.41150000000005</v>
      </c>
      <c r="AR97" s="187" t="s">
        <v>80</v>
      </c>
      <c r="AT97" s="188" t="s">
        <v>71</v>
      </c>
      <c r="AU97" s="188" t="s">
        <v>72</v>
      </c>
      <c r="AY97" s="187" t="s">
        <v>144</v>
      </c>
      <c r="BK97" s="189">
        <f>BK98+BK333+BK376+BK420+BK493+BK549+BK561+BK567+BK705+BK766</f>
        <v>0</v>
      </c>
    </row>
    <row r="98" spans="2:65" s="10" customFormat="1" ht="19.899999999999999" customHeight="1">
      <c r="B98" s="176"/>
      <c r="C98" s="177"/>
      <c r="D98" s="178" t="s">
        <v>71</v>
      </c>
      <c r="E98" s="190" t="s">
        <v>80</v>
      </c>
      <c r="F98" s="190" t="s">
        <v>145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SUM(P99:P332)</f>
        <v>0</v>
      </c>
      <c r="Q98" s="184"/>
      <c r="R98" s="185">
        <f>SUM(R99:R332)</f>
        <v>224.00603434000001</v>
      </c>
      <c r="S98" s="184"/>
      <c r="T98" s="186">
        <f>SUM(T99:T332)</f>
        <v>166.21728000000002</v>
      </c>
      <c r="AR98" s="187" t="s">
        <v>80</v>
      </c>
      <c r="AT98" s="188" t="s">
        <v>71</v>
      </c>
      <c r="AU98" s="188" t="s">
        <v>80</v>
      </c>
      <c r="AY98" s="187" t="s">
        <v>144</v>
      </c>
      <c r="BK98" s="189">
        <f>SUM(BK99:BK332)</f>
        <v>0</v>
      </c>
    </row>
    <row r="99" spans="2:65" s="1" customFormat="1" ht="25.5" customHeight="1">
      <c r="B99" s="41"/>
      <c r="C99" s="192" t="s">
        <v>80</v>
      </c>
      <c r="D99" s="192" t="s">
        <v>146</v>
      </c>
      <c r="E99" s="193" t="s">
        <v>937</v>
      </c>
      <c r="F99" s="194" t="s">
        <v>938</v>
      </c>
      <c r="G99" s="195" t="s">
        <v>149</v>
      </c>
      <c r="H99" s="196">
        <v>3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151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151</v>
      </c>
      <c r="BM99" s="24" t="s">
        <v>939</v>
      </c>
    </row>
    <row r="100" spans="2:65" s="1" customFormat="1" ht="13.5">
      <c r="B100" s="41"/>
      <c r="C100" s="63"/>
      <c r="D100" s="204" t="s">
        <v>153</v>
      </c>
      <c r="E100" s="63"/>
      <c r="F100" s="205" t="s">
        <v>938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 ht="13.5">
      <c r="B101" s="207"/>
      <c r="C101" s="208"/>
      <c r="D101" s="204" t="s">
        <v>155</v>
      </c>
      <c r="E101" s="209" t="s">
        <v>21</v>
      </c>
      <c r="F101" s="210" t="s">
        <v>940</v>
      </c>
      <c r="G101" s="208"/>
      <c r="H101" s="211">
        <v>3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80</v>
      </c>
      <c r="AY101" s="217" t="s">
        <v>144</v>
      </c>
    </row>
    <row r="102" spans="2:65" s="12" customFormat="1" ht="13.5">
      <c r="B102" s="219"/>
      <c r="C102" s="220"/>
      <c r="D102" s="204" t="s">
        <v>155</v>
      </c>
      <c r="E102" s="221" t="s">
        <v>21</v>
      </c>
      <c r="F102" s="222" t="s">
        <v>941</v>
      </c>
      <c r="G102" s="220"/>
      <c r="H102" s="221" t="s">
        <v>21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155</v>
      </c>
      <c r="AU102" s="228" t="s">
        <v>82</v>
      </c>
      <c r="AV102" s="12" t="s">
        <v>80</v>
      </c>
      <c r="AW102" s="12" t="s">
        <v>35</v>
      </c>
      <c r="AX102" s="12" t="s">
        <v>72</v>
      </c>
      <c r="AY102" s="228" t="s">
        <v>144</v>
      </c>
    </row>
    <row r="103" spans="2:65" s="1" customFormat="1" ht="25.5" customHeight="1">
      <c r="B103" s="41"/>
      <c r="C103" s="192" t="s">
        <v>82</v>
      </c>
      <c r="D103" s="192" t="s">
        <v>146</v>
      </c>
      <c r="E103" s="193" t="s">
        <v>942</v>
      </c>
      <c r="F103" s="194" t="s">
        <v>943</v>
      </c>
      <c r="G103" s="195" t="s">
        <v>149</v>
      </c>
      <c r="H103" s="196">
        <v>173.39599999999999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151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944</v>
      </c>
    </row>
    <row r="104" spans="2:65" s="1" customFormat="1" ht="13.5">
      <c r="B104" s="41"/>
      <c r="C104" s="63"/>
      <c r="D104" s="204" t="s">
        <v>153</v>
      </c>
      <c r="E104" s="63"/>
      <c r="F104" s="205" t="s">
        <v>943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945</v>
      </c>
      <c r="G105" s="208"/>
      <c r="H105" s="211">
        <v>78.061999999999998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1" customFormat="1" ht="13.5">
      <c r="B106" s="207"/>
      <c r="C106" s="208"/>
      <c r="D106" s="204" t="s">
        <v>155</v>
      </c>
      <c r="E106" s="209" t="s">
        <v>21</v>
      </c>
      <c r="F106" s="210" t="s">
        <v>946</v>
      </c>
      <c r="G106" s="208"/>
      <c r="H106" s="211">
        <v>95.334000000000003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72</v>
      </c>
      <c r="AY106" s="217" t="s">
        <v>144</v>
      </c>
    </row>
    <row r="107" spans="2:65" s="13" customFormat="1" ht="13.5">
      <c r="B107" s="245"/>
      <c r="C107" s="246"/>
      <c r="D107" s="204" t="s">
        <v>155</v>
      </c>
      <c r="E107" s="247" t="s">
        <v>21</v>
      </c>
      <c r="F107" s="248" t="s">
        <v>947</v>
      </c>
      <c r="G107" s="246"/>
      <c r="H107" s="249">
        <v>173.39599999999999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155</v>
      </c>
      <c r="AU107" s="255" t="s">
        <v>82</v>
      </c>
      <c r="AV107" s="13" t="s">
        <v>151</v>
      </c>
      <c r="AW107" s="13" t="s">
        <v>35</v>
      </c>
      <c r="AX107" s="13" t="s">
        <v>80</v>
      </c>
      <c r="AY107" s="255" t="s">
        <v>144</v>
      </c>
    </row>
    <row r="108" spans="2:65" s="1" customFormat="1" ht="16.5" customHeight="1">
      <c r="B108" s="41"/>
      <c r="C108" s="192" t="s">
        <v>161</v>
      </c>
      <c r="D108" s="192" t="s">
        <v>146</v>
      </c>
      <c r="E108" s="193" t="s">
        <v>948</v>
      </c>
      <c r="F108" s="194" t="s">
        <v>949</v>
      </c>
      <c r="G108" s="195" t="s">
        <v>518</v>
      </c>
      <c r="H108" s="196">
        <v>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950</v>
      </c>
    </row>
    <row r="109" spans="2:65" s="1" customFormat="1" ht="13.5">
      <c r="B109" s="41"/>
      <c r="C109" s="63"/>
      <c r="D109" s="204" t="s">
        <v>153</v>
      </c>
      <c r="E109" s="63"/>
      <c r="F109" s="205" t="s">
        <v>949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187</v>
      </c>
      <c r="G110" s="208"/>
      <c r="H110" s="211">
        <v>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 ht="13.5">
      <c r="B111" s="219"/>
      <c r="C111" s="220"/>
      <c r="D111" s="204" t="s">
        <v>155</v>
      </c>
      <c r="E111" s="221" t="s">
        <v>21</v>
      </c>
      <c r="F111" s="222" t="s">
        <v>941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151</v>
      </c>
      <c r="D112" s="192" t="s">
        <v>146</v>
      </c>
      <c r="E112" s="193" t="s">
        <v>951</v>
      </c>
      <c r="F112" s="194" t="s">
        <v>952</v>
      </c>
      <c r="G112" s="195" t="s">
        <v>518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953</v>
      </c>
    </row>
    <row r="113" spans="2:65" s="1" customFormat="1" ht="13.5">
      <c r="B113" s="41"/>
      <c r="C113" s="63"/>
      <c r="D113" s="204" t="s">
        <v>153</v>
      </c>
      <c r="E113" s="63"/>
      <c r="F113" s="205" t="s">
        <v>952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80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 ht="13.5">
      <c r="B115" s="219"/>
      <c r="C115" s="220"/>
      <c r="D115" s="204" t="s">
        <v>155</v>
      </c>
      <c r="E115" s="221" t="s">
        <v>21</v>
      </c>
      <c r="F115" s="222" t="s">
        <v>941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174</v>
      </c>
      <c r="D116" s="192" t="s">
        <v>146</v>
      </c>
      <c r="E116" s="193" t="s">
        <v>954</v>
      </c>
      <c r="F116" s="194" t="s">
        <v>955</v>
      </c>
      <c r="G116" s="195" t="s">
        <v>518</v>
      </c>
      <c r="H116" s="196">
        <v>7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956</v>
      </c>
    </row>
    <row r="117" spans="2:65" s="1" customFormat="1" ht="13.5">
      <c r="B117" s="41"/>
      <c r="C117" s="63"/>
      <c r="D117" s="204" t="s">
        <v>153</v>
      </c>
      <c r="E117" s="63"/>
      <c r="F117" s="205" t="s">
        <v>955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187</v>
      </c>
      <c r="G118" s="208"/>
      <c r="H118" s="211">
        <v>7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180</v>
      </c>
      <c r="D119" s="192" t="s">
        <v>146</v>
      </c>
      <c r="E119" s="193" t="s">
        <v>957</v>
      </c>
      <c r="F119" s="194" t="s">
        <v>958</v>
      </c>
      <c r="G119" s="195" t="s">
        <v>518</v>
      </c>
      <c r="H119" s="196">
        <v>1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959</v>
      </c>
    </row>
    <row r="120" spans="2:65" s="1" customFormat="1" ht="13.5">
      <c r="B120" s="41"/>
      <c r="C120" s="63"/>
      <c r="D120" s="204" t="s">
        <v>153</v>
      </c>
      <c r="E120" s="63"/>
      <c r="F120" s="205" t="s">
        <v>958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1" customFormat="1" ht="13.5">
      <c r="B121" s="207"/>
      <c r="C121" s="208"/>
      <c r="D121" s="204" t="s">
        <v>155</v>
      </c>
      <c r="E121" s="209" t="s">
        <v>21</v>
      </c>
      <c r="F121" s="210" t="s">
        <v>80</v>
      </c>
      <c r="G121" s="208"/>
      <c r="H121" s="211">
        <v>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155</v>
      </c>
      <c r="AU121" s="217" t="s">
        <v>82</v>
      </c>
      <c r="AV121" s="11" t="s">
        <v>82</v>
      </c>
      <c r="AW121" s="11" t="s">
        <v>35</v>
      </c>
      <c r="AX121" s="11" t="s">
        <v>80</v>
      </c>
      <c r="AY121" s="217" t="s">
        <v>144</v>
      </c>
    </row>
    <row r="122" spans="2:65" s="1" customFormat="1" ht="25.5" customHeight="1">
      <c r="B122" s="41"/>
      <c r="C122" s="192" t="s">
        <v>187</v>
      </c>
      <c r="D122" s="192" t="s">
        <v>146</v>
      </c>
      <c r="E122" s="193" t="s">
        <v>960</v>
      </c>
      <c r="F122" s="194" t="s">
        <v>961</v>
      </c>
      <c r="G122" s="195" t="s">
        <v>149</v>
      </c>
      <c r="H122" s="196">
        <v>179.22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0.44</v>
      </c>
      <c r="T122" s="202">
        <f>S122*H122</f>
        <v>78.856800000000007</v>
      </c>
      <c r="AR122" s="24" t="s">
        <v>151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151</v>
      </c>
      <c r="BM122" s="24" t="s">
        <v>962</v>
      </c>
    </row>
    <row r="123" spans="2:65" s="1" customFormat="1" ht="13.5">
      <c r="B123" s="41"/>
      <c r="C123" s="63"/>
      <c r="D123" s="204" t="s">
        <v>153</v>
      </c>
      <c r="E123" s="63"/>
      <c r="F123" s="205" t="s">
        <v>961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 ht="13.5">
      <c r="B124" s="219"/>
      <c r="C124" s="220"/>
      <c r="D124" s="204" t="s">
        <v>155</v>
      </c>
      <c r="E124" s="221" t="s">
        <v>21</v>
      </c>
      <c r="F124" s="222" t="s">
        <v>963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964</v>
      </c>
      <c r="G125" s="208"/>
      <c r="H125" s="211">
        <v>179.22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80</v>
      </c>
      <c r="AY125" s="217" t="s">
        <v>144</v>
      </c>
    </row>
    <row r="126" spans="2:65" s="1" customFormat="1" ht="25.5" customHeight="1">
      <c r="B126" s="41"/>
      <c r="C126" s="192" t="s">
        <v>193</v>
      </c>
      <c r="D126" s="192" t="s">
        <v>146</v>
      </c>
      <c r="E126" s="193" t="s">
        <v>965</v>
      </c>
      <c r="F126" s="194" t="s">
        <v>966</v>
      </c>
      <c r="G126" s="195" t="s">
        <v>149</v>
      </c>
      <c r="H126" s="196">
        <v>148.32</v>
      </c>
      <c r="I126" s="197"/>
      <c r="J126" s="198">
        <f>ROUND(I126*H126,2)</f>
        <v>0</v>
      </c>
      <c r="K126" s="194" t="s">
        <v>150</v>
      </c>
      <c r="L126" s="61"/>
      <c r="M126" s="199" t="s">
        <v>21</v>
      </c>
      <c r="N126" s="200" t="s">
        <v>43</v>
      </c>
      <c r="O126" s="42"/>
      <c r="P126" s="201">
        <f>O126*H126</f>
        <v>0</v>
      </c>
      <c r="Q126" s="201">
        <v>3.0000000000000001E-5</v>
      </c>
      <c r="R126" s="201">
        <f>Q126*H126</f>
        <v>4.4495999999999997E-3</v>
      </c>
      <c r="S126" s="201">
        <v>7.6999999999999999E-2</v>
      </c>
      <c r="T126" s="202">
        <f>S126*H126</f>
        <v>11.420639999999999</v>
      </c>
      <c r="AR126" s="24" t="s">
        <v>151</v>
      </c>
      <c r="AT126" s="24" t="s">
        <v>146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967</v>
      </c>
    </row>
    <row r="127" spans="2:65" s="1" customFormat="1" ht="13.5">
      <c r="B127" s="41"/>
      <c r="C127" s="63"/>
      <c r="D127" s="204" t="s">
        <v>153</v>
      </c>
      <c r="E127" s="63"/>
      <c r="F127" s="205" t="s">
        <v>966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2" customFormat="1" ht="13.5">
      <c r="B128" s="219"/>
      <c r="C128" s="220"/>
      <c r="D128" s="204" t="s">
        <v>155</v>
      </c>
      <c r="E128" s="221" t="s">
        <v>21</v>
      </c>
      <c r="F128" s="222" t="s">
        <v>968</v>
      </c>
      <c r="G128" s="220"/>
      <c r="H128" s="221" t="s">
        <v>21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155</v>
      </c>
      <c r="AU128" s="228" t="s">
        <v>82</v>
      </c>
      <c r="AV128" s="12" t="s">
        <v>80</v>
      </c>
      <c r="AW128" s="12" t="s">
        <v>35</v>
      </c>
      <c r="AX128" s="12" t="s">
        <v>72</v>
      </c>
      <c r="AY128" s="228" t="s">
        <v>144</v>
      </c>
    </row>
    <row r="129" spans="2:65" s="12" customFormat="1" ht="13.5">
      <c r="B129" s="219"/>
      <c r="C129" s="220"/>
      <c r="D129" s="204" t="s">
        <v>155</v>
      </c>
      <c r="E129" s="221" t="s">
        <v>21</v>
      </c>
      <c r="F129" s="222" t="s">
        <v>969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 ht="13.5">
      <c r="B130" s="207"/>
      <c r="C130" s="208"/>
      <c r="D130" s="204" t="s">
        <v>155</v>
      </c>
      <c r="E130" s="209" t="s">
        <v>21</v>
      </c>
      <c r="F130" s="210" t="s">
        <v>970</v>
      </c>
      <c r="G130" s="208"/>
      <c r="H130" s="211">
        <v>148.32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80</v>
      </c>
      <c r="AY130" s="217" t="s">
        <v>144</v>
      </c>
    </row>
    <row r="131" spans="2:65" s="1" customFormat="1" ht="25.5" customHeight="1">
      <c r="B131" s="41"/>
      <c r="C131" s="192" t="s">
        <v>199</v>
      </c>
      <c r="D131" s="192" t="s">
        <v>146</v>
      </c>
      <c r="E131" s="193" t="s">
        <v>971</v>
      </c>
      <c r="F131" s="194" t="s">
        <v>972</v>
      </c>
      <c r="G131" s="195" t="s">
        <v>149</v>
      </c>
      <c r="H131" s="196">
        <v>296.64</v>
      </c>
      <c r="I131" s="197"/>
      <c r="J131" s="198">
        <f>ROUND(I131*H131,2)</f>
        <v>0</v>
      </c>
      <c r="K131" s="194" t="s">
        <v>150</v>
      </c>
      <c r="L131" s="61"/>
      <c r="M131" s="199" t="s">
        <v>21</v>
      </c>
      <c r="N131" s="200" t="s">
        <v>43</v>
      </c>
      <c r="O131" s="42"/>
      <c r="P131" s="201">
        <f>O131*H131</f>
        <v>0</v>
      </c>
      <c r="Q131" s="201">
        <v>9.0000000000000006E-5</v>
      </c>
      <c r="R131" s="201">
        <f>Q131*H131</f>
        <v>2.6697600000000002E-2</v>
      </c>
      <c r="S131" s="201">
        <v>0.25600000000000001</v>
      </c>
      <c r="T131" s="202">
        <f>S131*H131</f>
        <v>75.939840000000004</v>
      </c>
      <c r="AR131" s="24" t="s">
        <v>151</v>
      </c>
      <c r="AT131" s="24" t="s">
        <v>146</v>
      </c>
      <c r="AU131" s="24" t="s">
        <v>82</v>
      </c>
      <c r="AY131" s="24" t="s">
        <v>144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80</v>
      </c>
      <c r="BK131" s="203">
        <f>ROUND(I131*H131,2)</f>
        <v>0</v>
      </c>
      <c r="BL131" s="24" t="s">
        <v>151</v>
      </c>
      <c r="BM131" s="24" t="s">
        <v>973</v>
      </c>
    </row>
    <row r="132" spans="2:65" s="1" customFormat="1" ht="13.5">
      <c r="B132" s="41"/>
      <c r="C132" s="63"/>
      <c r="D132" s="204" t="s">
        <v>153</v>
      </c>
      <c r="E132" s="63"/>
      <c r="F132" s="205" t="s">
        <v>972</v>
      </c>
      <c r="G132" s="63"/>
      <c r="H132" s="63"/>
      <c r="I132" s="163"/>
      <c r="J132" s="63"/>
      <c r="K132" s="63"/>
      <c r="L132" s="61"/>
      <c r="M132" s="206"/>
      <c r="N132" s="42"/>
      <c r="O132" s="42"/>
      <c r="P132" s="42"/>
      <c r="Q132" s="42"/>
      <c r="R132" s="42"/>
      <c r="S132" s="42"/>
      <c r="T132" s="78"/>
      <c r="AT132" s="24" t="s">
        <v>153</v>
      </c>
      <c r="AU132" s="24" t="s">
        <v>82</v>
      </c>
    </row>
    <row r="133" spans="2:65" s="12" customFormat="1" ht="13.5">
      <c r="B133" s="219"/>
      <c r="C133" s="220"/>
      <c r="D133" s="204" t="s">
        <v>155</v>
      </c>
      <c r="E133" s="221" t="s">
        <v>21</v>
      </c>
      <c r="F133" s="222" t="s">
        <v>968</v>
      </c>
      <c r="G133" s="220"/>
      <c r="H133" s="221" t="s">
        <v>21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155</v>
      </c>
      <c r="AU133" s="228" t="s">
        <v>82</v>
      </c>
      <c r="AV133" s="12" t="s">
        <v>80</v>
      </c>
      <c r="AW133" s="12" t="s">
        <v>35</v>
      </c>
      <c r="AX133" s="12" t="s">
        <v>72</v>
      </c>
      <c r="AY133" s="228" t="s">
        <v>144</v>
      </c>
    </row>
    <row r="134" spans="2:65" s="12" customFormat="1" ht="13.5">
      <c r="B134" s="219"/>
      <c r="C134" s="220"/>
      <c r="D134" s="204" t="s">
        <v>155</v>
      </c>
      <c r="E134" s="221" t="s">
        <v>21</v>
      </c>
      <c r="F134" s="222" t="s">
        <v>974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 ht="13.5">
      <c r="B135" s="207"/>
      <c r="C135" s="208"/>
      <c r="D135" s="204" t="s">
        <v>155</v>
      </c>
      <c r="E135" s="209" t="s">
        <v>21</v>
      </c>
      <c r="F135" s="210" t="s">
        <v>975</v>
      </c>
      <c r="G135" s="208"/>
      <c r="H135" s="211">
        <v>296.64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80</v>
      </c>
      <c r="AY135" s="217" t="s">
        <v>144</v>
      </c>
    </row>
    <row r="136" spans="2:65" s="1" customFormat="1" ht="16.5" customHeight="1">
      <c r="B136" s="41"/>
      <c r="C136" s="192" t="s">
        <v>208</v>
      </c>
      <c r="D136" s="192" t="s">
        <v>146</v>
      </c>
      <c r="E136" s="193" t="s">
        <v>976</v>
      </c>
      <c r="F136" s="194" t="s">
        <v>977</v>
      </c>
      <c r="G136" s="195" t="s">
        <v>488</v>
      </c>
      <c r="H136" s="196">
        <v>18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2.102E-2</v>
      </c>
      <c r="R136" s="201">
        <f>Q136*H136</f>
        <v>0.37836000000000003</v>
      </c>
      <c r="S136" s="201">
        <v>0</v>
      </c>
      <c r="T136" s="202">
        <f>S136*H136</f>
        <v>0</v>
      </c>
      <c r="AR136" s="24" t="s">
        <v>151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151</v>
      </c>
      <c r="BM136" s="24" t="s">
        <v>978</v>
      </c>
    </row>
    <row r="137" spans="2:65" s="1" customFormat="1" ht="13.5">
      <c r="B137" s="41"/>
      <c r="C137" s="63"/>
      <c r="D137" s="204" t="s">
        <v>153</v>
      </c>
      <c r="E137" s="63"/>
      <c r="F137" s="205" t="s">
        <v>977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2" customFormat="1" ht="13.5">
      <c r="B138" s="219"/>
      <c r="C138" s="220"/>
      <c r="D138" s="204" t="s">
        <v>155</v>
      </c>
      <c r="E138" s="221" t="s">
        <v>21</v>
      </c>
      <c r="F138" s="222" t="s">
        <v>979</v>
      </c>
      <c r="G138" s="220"/>
      <c r="H138" s="221" t="s">
        <v>21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155</v>
      </c>
      <c r="AU138" s="228" t="s">
        <v>82</v>
      </c>
      <c r="AV138" s="12" t="s">
        <v>80</v>
      </c>
      <c r="AW138" s="12" t="s">
        <v>35</v>
      </c>
      <c r="AX138" s="12" t="s">
        <v>72</v>
      </c>
      <c r="AY138" s="228" t="s">
        <v>144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264</v>
      </c>
      <c r="G139" s="208"/>
      <c r="H139" s="211">
        <v>18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218</v>
      </c>
      <c r="D140" s="192" t="s">
        <v>146</v>
      </c>
      <c r="E140" s="193" t="s">
        <v>980</v>
      </c>
      <c r="F140" s="194" t="s">
        <v>981</v>
      </c>
      <c r="G140" s="195" t="s">
        <v>982</v>
      </c>
      <c r="H140" s="196">
        <v>50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983</v>
      </c>
    </row>
    <row r="141" spans="2:65" s="1" customFormat="1" ht="13.5">
      <c r="B141" s="41"/>
      <c r="C141" s="63"/>
      <c r="D141" s="204" t="s">
        <v>153</v>
      </c>
      <c r="E141" s="63"/>
      <c r="F141" s="205" t="s">
        <v>981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984</v>
      </c>
      <c r="G142" s="208"/>
      <c r="H142" s="211">
        <v>50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224</v>
      </c>
      <c r="D143" s="192" t="s">
        <v>146</v>
      </c>
      <c r="E143" s="193" t="s">
        <v>985</v>
      </c>
      <c r="F143" s="194" t="s">
        <v>986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987</v>
      </c>
    </row>
    <row r="144" spans="2:65" s="1" customFormat="1" ht="13.5">
      <c r="B144" s="41"/>
      <c r="C144" s="63"/>
      <c r="D144" s="204" t="s">
        <v>153</v>
      </c>
      <c r="E144" s="63"/>
      <c r="F144" s="205" t="s">
        <v>986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 ht="13.5">
      <c r="B145" s="207"/>
      <c r="C145" s="208"/>
      <c r="D145" s="204" t="s">
        <v>155</v>
      </c>
      <c r="E145" s="209" t="s">
        <v>21</v>
      </c>
      <c r="F145" s="210" t="s">
        <v>988</v>
      </c>
      <c r="G145" s="208"/>
      <c r="H145" s="211">
        <v>14.4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230</v>
      </c>
      <c r="D146" s="192" t="s">
        <v>146</v>
      </c>
      <c r="E146" s="193" t="s">
        <v>989</v>
      </c>
      <c r="F146" s="194" t="s">
        <v>990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991</v>
      </c>
    </row>
    <row r="147" spans="2:65" s="1" customFormat="1" ht="13.5">
      <c r="B147" s="41"/>
      <c r="C147" s="63"/>
      <c r="D147" s="204" t="s">
        <v>153</v>
      </c>
      <c r="E147" s="63"/>
      <c r="F147" s="205" t="s">
        <v>990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2" customFormat="1" ht="13.5">
      <c r="B148" s="219"/>
      <c r="C148" s="220"/>
      <c r="D148" s="204" t="s">
        <v>155</v>
      </c>
      <c r="E148" s="221" t="s">
        <v>21</v>
      </c>
      <c r="F148" s="222" t="s">
        <v>992</v>
      </c>
      <c r="G148" s="220"/>
      <c r="H148" s="221" t="s">
        <v>21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155</v>
      </c>
      <c r="AU148" s="228" t="s">
        <v>82</v>
      </c>
      <c r="AV148" s="12" t="s">
        <v>80</v>
      </c>
      <c r="AW148" s="12" t="s">
        <v>35</v>
      </c>
      <c r="AX148" s="12" t="s">
        <v>72</v>
      </c>
      <c r="AY148" s="228" t="s">
        <v>144</v>
      </c>
    </row>
    <row r="149" spans="2:65" s="11" customFormat="1" ht="13.5">
      <c r="B149" s="207"/>
      <c r="C149" s="208"/>
      <c r="D149" s="204" t="s">
        <v>155</v>
      </c>
      <c r="E149" s="209" t="s">
        <v>21</v>
      </c>
      <c r="F149" s="210" t="s">
        <v>993</v>
      </c>
      <c r="G149" s="208"/>
      <c r="H149" s="211">
        <v>14.4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80</v>
      </c>
      <c r="AY149" s="217" t="s">
        <v>144</v>
      </c>
    </row>
    <row r="150" spans="2:65" s="1" customFormat="1" ht="16.5" customHeight="1">
      <c r="B150" s="41"/>
      <c r="C150" s="192" t="s">
        <v>237</v>
      </c>
      <c r="D150" s="192" t="s">
        <v>146</v>
      </c>
      <c r="E150" s="193" t="s">
        <v>994</v>
      </c>
      <c r="F150" s="194" t="s">
        <v>995</v>
      </c>
      <c r="G150" s="195" t="s">
        <v>183</v>
      </c>
      <c r="H150" s="196">
        <v>748.56399999999996</v>
      </c>
      <c r="I150" s="197"/>
      <c r="J150" s="198">
        <f>ROUND(I150*H150,2)</f>
        <v>0</v>
      </c>
      <c r="K150" s="194" t="s">
        <v>150</v>
      </c>
      <c r="L150" s="61"/>
      <c r="M150" s="199" t="s">
        <v>21</v>
      </c>
      <c r="N150" s="200" t="s">
        <v>43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151</v>
      </c>
      <c r="AT150" s="24" t="s">
        <v>146</v>
      </c>
      <c r="AU150" s="24" t="s">
        <v>82</v>
      </c>
      <c r="AY150" s="24" t="s">
        <v>144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80</v>
      </c>
      <c r="BK150" s="203">
        <f>ROUND(I150*H150,2)</f>
        <v>0</v>
      </c>
      <c r="BL150" s="24" t="s">
        <v>151</v>
      </c>
      <c r="BM150" s="24" t="s">
        <v>996</v>
      </c>
    </row>
    <row r="151" spans="2:65" s="1" customFormat="1" ht="13.5">
      <c r="B151" s="41"/>
      <c r="C151" s="63"/>
      <c r="D151" s="204" t="s">
        <v>153</v>
      </c>
      <c r="E151" s="63"/>
      <c r="F151" s="205" t="s">
        <v>995</v>
      </c>
      <c r="G151" s="63"/>
      <c r="H151" s="63"/>
      <c r="I151" s="163"/>
      <c r="J151" s="63"/>
      <c r="K151" s="63"/>
      <c r="L151" s="61"/>
      <c r="M151" s="206"/>
      <c r="N151" s="42"/>
      <c r="O151" s="42"/>
      <c r="P151" s="42"/>
      <c r="Q151" s="42"/>
      <c r="R151" s="42"/>
      <c r="S151" s="42"/>
      <c r="T151" s="78"/>
      <c r="AT151" s="24" t="s">
        <v>153</v>
      </c>
      <c r="AU151" s="24" t="s">
        <v>82</v>
      </c>
    </row>
    <row r="152" spans="2:65" s="12" customFormat="1" ht="27">
      <c r="B152" s="219"/>
      <c r="C152" s="220"/>
      <c r="D152" s="204" t="s">
        <v>155</v>
      </c>
      <c r="E152" s="221" t="s">
        <v>21</v>
      </c>
      <c r="F152" s="222" t="s">
        <v>997</v>
      </c>
      <c r="G152" s="220"/>
      <c r="H152" s="221" t="s">
        <v>21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155</v>
      </c>
      <c r="AU152" s="228" t="s">
        <v>82</v>
      </c>
      <c r="AV152" s="12" t="s">
        <v>80</v>
      </c>
      <c r="AW152" s="12" t="s">
        <v>35</v>
      </c>
      <c r="AX152" s="12" t="s">
        <v>72</v>
      </c>
      <c r="AY152" s="228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998</v>
      </c>
      <c r="G153" s="208"/>
      <c r="H153" s="211">
        <v>417.21600000000001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9" t="s">
        <v>21</v>
      </c>
      <c r="F154" s="210" t="s">
        <v>999</v>
      </c>
      <c r="G154" s="208"/>
      <c r="H154" s="211">
        <v>39.521000000000001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 ht="13.5">
      <c r="B155" s="207"/>
      <c r="C155" s="208"/>
      <c r="D155" s="204" t="s">
        <v>155</v>
      </c>
      <c r="E155" s="209" t="s">
        <v>21</v>
      </c>
      <c r="F155" s="210" t="s">
        <v>1000</v>
      </c>
      <c r="G155" s="208"/>
      <c r="H155" s="211">
        <v>47.027999999999999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1001</v>
      </c>
      <c r="G156" s="208"/>
      <c r="H156" s="211">
        <v>77.694999999999993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 ht="13.5">
      <c r="B157" s="207"/>
      <c r="C157" s="208"/>
      <c r="D157" s="204" t="s">
        <v>155</v>
      </c>
      <c r="E157" s="209" t="s">
        <v>21</v>
      </c>
      <c r="F157" s="210" t="s">
        <v>1002</v>
      </c>
      <c r="G157" s="208"/>
      <c r="H157" s="211">
        <v>6.72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 ht="13.5">
      <c r="B158" s="207"/>
      <c r="C158" s="208"/>
      <c r="D158" s="204" t="s">
        <v>155</v>
      </c>
      <c r="E158" s="209" t="s">
        <v>21</v>
      </c>
      <c r="F158" s="210" t="s">
        <v>1003</v>
      </c>
      <c r="G158" s="208"/>
      <c r="H158" s="211">
        <v>160.38399999999999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3" customFormat="1" ht="13.5">
      <c r="B159" s="245"/>
      <c r="C159" s="246"/>
      <c r="D159" s="204" t="s">
        <v>155</v>
      </c>
      <c r="E159" s="247" t="s">
        <v>21</v>
      </c>
      <c r="F159" s="248" t="s">
        <v>947</v>
      </c>
      <c r="G159" s="246"/>
      <c r="H159" s="249">
        <v>748.56399999999996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155</v>
      </c>
      <c r="AU159" s="255" t="s">
        <v>82</v>
      </c>
      <c r="AV159" s="13" t="s">
        <v>151</v>
      </c>
      <c r="AW159" s="13" t="s">
        <v>35</v>
      </c>
      <c r="AX159" s="13" t="s">
        <v>80</v>
      </c>
      <c r="AY159" s="255" t="s">
        <v>144</v>
      </c>
    </row>
    <row r="160" spans="2:65" s="1" customFormat="1" ht="16.5" customHeight="1">
      <c r="B160" s="41"/>
      <c r="C160" s="192" t="s">
        <v>10</v>
      </c>
      <c r="D160" s="192" t="s">
        <v>146</v>
      </c>
      <c r="E160" s="193" t="s">
        <v>1004</v>
      </c>
      <c r="F160" s="194" t="s">
        <v>1005</v>
      </c>
      <c r="G160" s="195" t="s">
        <v>183</v>
      </c>
      <c r="H160" s="196">
        <v>374.28300000000002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1006</v>
      </c>
    </row>
    <row r="161" spans="2:65" s="1" customFormat="1" ht="13.5">
      <c r="B161" s="41"/>
      <c r="C161" s="63"/>
      <c r="D161" s="204" t="s">
        <v>153</v>
      </c>
      <c r="E161" s="63"/>
      <c r="F161" s="205" t="s">
        <v>1005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1" customFormat="1" ht="13.5">
      <c r="B162" s="207"/>
      <c r="C162" s="208"/>
      <c r="D162" s="204" t="s">
        <v>155</v>
      </c>
      <c r="E162" s="209" t="s">
        <v>21</v>
      </c>
      <c r="F162" s="210" t="s">
        <v>1007</v>
      </c>
      <c r="G162" s="208"/>
      <c r="H162" s="211">
        <v>374.28300000000002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155</v>
      </c>
      <c r="AU162" s="217" t="s">
        <v>82</v>
      </c>
      <c r="AV162" s="11" t="s">
        <v>82</v>
      </c>
      <c r="AW162" s="11" t="s">
        <v>35</v>
      </c>
      <c r="AX162" s="11" t="s">
        <v>80</v>
      </c>
      <c r="AY162" s="217" t="s">
        <v>144</v>
      </c>
    </row>
    <row r="163" spans="2:65" s="1" customFormat="1" ht="16.5" customHeight="1">
      <c r="B163" s="41"/>
      <c r="C163" s="192" t="s">
        <v>253</v>
      </c>
      <c r="D163" s="192" t="s">
        <v>146</v>
      </c>
      <c r="E163" s="193" t="s">
        <v>1008</v>
      </c>
      <c r="F163" s="194" t="s">
        <v>1009</v>
      </c>
      <c r="G163" s="195" t="s">
        <v>183</v>
      </c>
      <c r="H163" s="196">
        <v>28.576000000000001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1010</v>
      </c>
    </row>
    <row r="164" spans="2:65" s="1" customFormat="1" ht="13.5">
      <c r="B164" s="41"/>
      <c r="C164" s="63"/>
      <c r="D164" s="204" t="s">
        <v>153</v>
      </c>
      <c r="E164" s="63"/>
      <c r="F164" s="205" t="s">
        <v>1009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2" customFormat="1" ht="13.5">
      <c r="B165" s="219"/>
      <c r="C165" s="220"/>
      <c r="D165" s="204" t="s">
        <v>155</v>
      </c>
      <c r="E165" s="221" t="s">
        <v>21</v>
      </c>
      <c r="F165" s="222" t="s">
        <v>1011</v>
      </c>
      <c r="G165" s="220"/>
      <c r="H165" s="221" t="s">
        <v>21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155</v>
      </c>
      <c r="AU165" s="228" t="s">
        <v>82</v>
      </c>
      <c r="AV165" s="12" t="s">
        <v>80</v>
      </c>
      <c r="AW165" s="12" t="s">
        <v>35</v>
      </c>
      <c r="AX165" s="12" t="s">
        <v>72</v>
      </c>
      <c r="AY165" s="228" t="s">
        <v>144</v>
      </c>
    </row>
    <row r="166" spans="2:65" s="11" customFormat="1" ht="13.5">
      <c r="B166" s="207"/>
      <c r="C166" s="208"/>
      <c r="D166" s="204" t="s">
        <v>155</v>
      </c>
      <c r="E166" s="209" t="s">
        <v>21</v>
      </c>
      <c r="F166" s="210" t="s">
        <v>1012</v>
      </c>
      <c r="G166" s="208"/>
      <c r="H166" s="211">
        <v>21.446000000000002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1" customFormat="1" ht="13.5">
      <c r="B167" s="207"/>
      <c r="C167" s="208"/>
      <c r="D167" s="204" t="s">
        <v>155</v>
      </c>
      <c r="E167" s="209" t="s">
        <v>21</v>
      </c>
      <c r="F167" s="210" t="s">
        <v>1013</v>
      </c>
      <c r="G167" s="208"/>
      <c r="H167" s="211">
        <v>7.13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3" customFormat="1" ht="13.5">
      <c r="B168" s="245"/>
      <c r="C168" s="246"/>
      <c r="D168" s="204" t="s">
        <v>155</v>
      </c>
      <c r="E168" s="247" t="s">
        <v>21</v>
      </c>
      <c r="F168" s="248" t="s">
        <v>947</v>
      </c>
      <c r="G168" s="246"/>
      <c r="H168" s="249">
        <v>28.576000000000001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155</v>
      </c>
      <c r="AU168" s="255" t="s">
        <v>82</v>
      </c>
      <c r="AV168" s="13" t="s">
        <v>151</v>
      </c>
      <c r="AW168" s="13" t="s">
        <v>35</v>
      </c>
      <c r="AX168" s="13" t="s">
        <v>80</v>
      </c>
      <c r="AY168" s="255" t="s">
        <v>144</v>
      </c>
    </row>
    <row r="169" spans="2:65" s="1" customFormat="1" ht="16.5" customHeight="1">
      <c r="B169" s="41"/>
      <c r="C169" s="192" t="s">
        <v>258</v>
      </c>
      <c r="D169" s="192" t="s">
        <v>146</v>
      </c>
      <c r="E169" s="193" t="s">
        <v>259</v>
      </c>
      <c r="F169" s="194" t="s">
        <v>260</v>
      </c>
      <c r="G169" s="195" t="s">
        <v>183</v>
      </c>
      <c r="H169" s="196">
        <v>14.288</v>
      </c>
      <c r="I169" s="197"/>
      <c r="J169" s="198">
        <f>ROUND(I169*H169,2)</f>
        <v>0</v>
      </c>
      <c r="K169" s="194" t="s">
        <v>150</v>
      </c>
      <c r="L169" s="61"/>
      <c r="M169" s="199" t="s">
        <v>21</v>
      </c>
      <c r="N169" s="200" t="s">
        <v>43</v>
      </c>
      <c r="O169" s="4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151</v>
      </c>
      <c r="AT169" s="24" t="s">
        <v>146</v>
      </c>
      <c r="AU169" s="24" t="s">
        <v>82</v>
      </c>
      <c r="AY169" s="24" t="s">
        <v>144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80</v>
      </c>
      <c r="BK169" s="203">
        <f>ROUND(I169*H169,2)</f>
        <v>0</v>
      </c>
      <c r="BL169" s="24" t="s">
        <v>151</v>
      </c>
      <c r="BM169" s="24" t="s">
        <v>1014</v>
      </c>
    </row>
    <row r="170" spans="2:65" s="1" customFormat="1" ht="13.5">
      <c r="B170" s="41"/>
      <c r="C170" s="63"/>
      <c r="D170" s="204" t="s">
        <v>153</v>
      </c>
      <c r="E170" s="63"/>
      <c r="F170" s="205" t="s">
        <v>260</v>
      </c>
      <c r="G170" s="63"/>
      <c r="H170" s="63"/>
      <c r="I170" s="163"/>
      <c r="J170" s="63"/>
      <c r="K170" s="63"/>
      <c r="L170" s="61"/>
      <c r="M170" s="206"/>
      <c r="N170" s="42"/>
      <c r="O170" s="42"/>
      <c r="P170" s="42"/>
      <c r="Q170" s="42"/>
      <c r="R170" s="42"/>
      <c r="S170" s="42"/>
      <c r="T170" s="78"/>
      <c r="AT170" s="24" t="s">
        <v>153</v>
      </c>
      <c r="AU170" s="24" t="s">
        <v>82</v>
      </c>
    </row>
    <row r="171" spans="2:65" s="11" customFormat="1" ht="13.5">
      <c r="B171" s="207"/>
      <c r="C171" s="208"/>
      <c r="D171" s="204" t="s">
        <v>155</v>
      </c>
      <c r="E171" s="209" t="s">
        <v>21</v>
      </c>
      <c r="F171" s="210" t="s">
        <v>1015</v>
      </c>
      <c r="G171" s="208"/>
      <c r="H171" s="211">
        <v>14.288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155</v>
      </c>
      <c r="AU171" s="217" t="s">
        <v>82</v>
      </c>
      <c r="AV171" s="11" t="s">
        <v>82</v>
      </c>
      <c r="AW171" s="11" t="s">
        <v>35</v>
      </c>
      <c r="AX171" s="11" t="s">
        <v>80</v>
      </c>
      <c r="AY171" s="217" t="s">
        <v>144</v>
      </c>
    </row>
    <row r="172" spans="2:65" s="1" customFormat="1" ht="25.5" customHeight="1">
      <c r="B172" s="41"/>
      <c r="C172" s="192" t="s">
        <v>264</v>
      </c>
      <c r="D172" s="192" t="s">
        <v>146</v>
      </c>
      <c r="E172" s="193" t="s">
        <v>1016</v>
      </c>
      <c r="F172" s="194" t="s">
        <v>1017</v>
      </c>
      <c r="G172" s="195" t="s">
        <v>149</v>
      </c>
      <c r="H172" s="196">
        <v>71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1018</v>
      </c>
    </row>
    <row r="173" spans="2:65" s="1" customFormat="1" ht="13.5">
      <c r="B173" s="41"/>
      <c r="C173" s="63"/>
      <c r="D173" s="204" t="s">
        <v>153</v>
      </c>
      <c r="E173" s="63"/>
      <c r="F173" s="205" t="s">
        <v>1017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2" customFormat="1" ht="13.5">
      <c r="B174" s="219"/>
      <c r="C174" s="220"/>
      <c r="D174" s="204" t="s">
        <v>155</v>
      </c>
      <c r="E174" s="221" t="s">
        <v>21</v>
      </c>
      <c r="F174" s="222" t="s">
        <v>1019</v>
      </c>
      <c r="G174" s="220"/>
      <c r="H174" s="221" t="s">
        <v>21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155</v>
      </c>
      <c r="AU174" s="228" t="s">
        <v>82</v>
      </c>
      <c r="AV174" s="12" t="s">
        <v>80</v>
      </c>
      <c r="AW174" s="12" t="s">
        <v>35</v>
      </c>
      <c r="AX174" s="12" t="s">
        <v>72</v>
      </c>
      <c r="AY174" s="228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1020</v>
      </c>
      <c r="G175" s="208"/>
      <c r="H175" s="211">
        <v>71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80</v>
      </c>
      <c r="AY175" s="217" t="s">
        <v>144</v>
      </c>
    </row>
    <row r="176" spans="2:65" s="1" customFormat="1" ht="16.5" customHeight="1">
      <c r="B176" s="41"/>
      <c r="C176" s="229" t="s">
        <v>272</v>
      </c>
      <c r="D176" s="229" t="s">
        <v>273</v>
      </c>
      <c r="E176" s="230" t="s">
        <v>1021</v>
      </c>
      <c r="F176" s="231" t="s">
        <v>1022</v>
      </c>
      <c r="G176" s="232" t="s">
        <v>310</v>
      </c>
      <c r="H176" s="233">
        <v>11.041</v>
      </c>
      <c r="I176" s="234"/>
      <c r="J176" s="235">
        <f>ROUND(I176*H176,2)</f>
        <v>0</v>
      </c>
      <c r="K176" s="231" t="s">
        <v>150</v>
      </c>
      <c r="L176" s="236"/>
      <c r="M176" s="237" t="s">
        <v>21</v>
      </c>
      <c r="N176" s="238" t="s">
        <v>43</v>
      </c>
      <c r="O176" s="42"/>
      <c r="P176" s="201">
        <f>O176*H176</f>
        <v>0</v>
      </c>
      <c r="Q176" s="201">
        <v>1</v>
      </c>
      <c r="R176" s="201">
        <f>Q176*H176</f>
        <v>11.041</v>
      </c>
      <c r="S176" s="201">
        <v>0</v>
      </c>
      <c r="T176" s="202">
        <f>S176*H176</f>
        <v>0</v>
      </c>
      <c r="AR176" s="24" t="s">
        <v>193</v>
      </c>
      <c r="AT176" s="24" t="s">
        <v>273</v>
      </c>
      <c r="AU176" s="24" t="s">
        <v>82</v>
      </c>
      <c r="AY176" s="24" t="s">
        <v>144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80</v>
      </c>
      <c r="BK176" s="203">
        <f>ROUND(I176*H176,2)</f>
        <v>0</v>
      </c>
      <c r="BL176" s="24" t="s">
        <v>151</v>
      </c>
      <c r="BM176" s="24" t="s">
        <v>1023</v>
      </c>
    </row>
    <row r="177" spans="2:65" s="1" customFormat="1" ht="13.5">
      <c r="B177" s="41"/>
      <c r="C177" s="63"/>
      <c r="D177" s="204" t="s">
        <v>153</v>
      </c>
      <c r="E177" s="63"/>
      <c r="F177" s="205" t="s">
        <v>1022</v>
      </c>
      <c r="G177" s="63"/>
      <c r="H177" s="63"/>
      <c r="I177" s="163"/>
      <c r="J177" s="63"/>
      <c r="K177" s="63"/>
      <c r="L177" s="61"/>
      <c r="M177" s="206"/>
      <c r="N177" s="42"/>
      <c r="O177" s="42"/>
      <c r="P177" s="42"/>
      <c r="Q177" s="42"/>
      <c r="R177" s="42"/>
      <c r="S177" s="42"/>
      <c r="T177" s="78"/>
      <c r="AT177" s="24" t="s">
        <v>153</v>
      </c>
      <c r="AU177" s="24" t="s">
        <v>82</v>
      </c>
    </row>
    <row r="178" spans="2:65" s="12" customFormat="1" ht="13.5">
      <c r="B178" s="219"/>
      <c r="C178" s="220"/>
      <c r="D178" s="204" t="s">
        <v>155</v>
      </c>
      <c r="E178" s="221" t="s">
        <v>21</v>
      </c>
      <c r="F178" s="222" t="s">
        <v>1024</v>
      </c>
      <c r="G178" s="220"/>
      <c r="H178" s="221" t="s">
        <v>21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155</v>
      </c>
      <c r="AU178" s="228" t="s">
        <v>82</v>
      </c>
      <c r="AV178" s="12" t="s">
        <v>80</v>
      </c>
      <c r="AW178" s="12" t="s">
        <v>35</v>
      </c>
      <c r="AX178" s="12" t="s">
        <v>72</v>
      </c>
      <c r="AY178" s="228" t="s">
        <v>144</v>
      </c>
    </row>
    <row r="179" spans="2:65" s="11" customFormat="1" ht="13.5">
      <c r="B179" s="207"/>
      <c r="C179" s="208"/>
      <c r="D179" s="204" t="s">
        <v>155</v>
      </c>
      <c r="E179" s="209" t="s">
        <v>21</v>
      </c>
      <c r="F179" s="210" t="s">
        <v>1025</v>
      </c>
      <c r="G179" s="208"/>
      <c r="H179" s="211">
        <v>11.041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80</v>
      </c>
      <c r="AY179" s="217" t="s">
        <v>144</v>
      </c>
    </row>
    <row r="180" spans="2:65" s="1" customFormat="1" ht="25.5" customHeight="1">
      <c r="B180" s="41"/>
      <c r="C180" s="192" t="s">
        <v>279</v>
      </c>
      <c r="D180" s="192" t="s">
        <v>146</v>
      </c>
      <c r="E180" s="193" t="s">
        <v>1026</v>
      </c>
      <c r="F180" s="194" t="s">
        <v>1027</v>
      </c>
      <c r="G180" s="195" t="s">
        <v>149</v>
      </c>
      <c r="H180" s="196">
        <v>71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1028</v>
      </c>
    </row>
    <row r="181" spans="2:65" s="1" customFormat="1" ht="27">
      <c r="B181" s="41"/>
      <c r="C181" s="63"/>
      <c r="D181" s="204" t="s">
        <v>153</v>
      </c>
      <c r="E181" s="63"/>
      <c r="F181" s="205" t="s">
        <v>1027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1029</v>
      </c>
      <c r="G182" s="208"/>
      <c r="H182" s="211">
        <v>71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1030</v>
      </c>
      <c r="F183" s="194" t="s">
        <v>1031</v>
      </c>
      <c r="G183" s="195" t="s">
        <v>149</v>
      </c>
      <c r="H183" s="196">
        <v>321.68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1032</v>
      </c>
    </row>
    <row r="184" spans="2:65" s="1" customFormat="1" ht="13.5">
      <c r="B184" s="41"/>
      <c r="C184" s="63"/>
      <c r="D184" s="204" t="s">
        <v>153</v>
      </c>
      <c r="E184" s="63"/>
      <c r="F184" s="205" t="s">
        <v>1031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2" customFormat="1" ht="13.5">
      <c r="B185" s="219"/>
      <c r="C185" s="220"/>
      <c r="D185" s="204" t="s">
        <v>155</v>
      </c>
      <c r="E185" s="221" t="s">
        <v>21</v>
      </c>
      <c r="F185" s="222" t="s">
        <v>1033</v>
      </c>
      <c r="G185" s="220"/>
      <c r="H185" s="221" t="s">
        <v>21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155</v>
      </c>
      <c r="AU185" s="228" t="s">
        <v>82</v>
      </c>
      <c r="AV185" s="12" t="s">
        <v>80</v>
      </c>
      <c r="AW185" s="12" t="s">
        <v>35</v>
      </c>
      <c r="AX185" s="12" t="s">
        <v>72</v>
      </c>
      <c r="AY185" s="228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1034</v>
      </c>
      <c r="G186" s="208"/>
      <c r="H186" s="211">
        <v>60.21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 ht="13.5">
      <c r="B187" s="207"/>
      <c r="C187" s="208"/>
      <c r="D187" s="204" t="s">
        <v>155</v>
      </c>
      <c r="E187" s="209" t="s">
        <v>21</v>
      </c>
      <c r="F187" s="210" t="s">
        <v>1035</v>
      </c>
      <c r="G187" s="208"/>
      <c r="H187" s="211">
        <v>111.43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1036</v>
      </c>
      <c r="G188" s="208"/>
      <c r="H188" s="211">
        <v>83.594999999999999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1" customFormat="1" ht="13.5">
      <c r="B189" s="207"/>
      <c r="C189" s="208"/>
      <c r="D189" s="204" t="s">
        <v>155</v>
      </c>
      <c r="E189" s="209" t="s">
        <v>21</v>
      </c>
      <c r="F189" s="210" t="s">
        <v>1037</v>
      </c>
      <c r="G189" s="208"/>
      <c r="H189" s="211">
        <v>66.444999999999993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72</v>
      </c>
      <c r="AY189" s="217" t="s">
        <v>144</v>
      </c>
    </row>
    <row r="190" spans="2:65" s="13" customFormat="1" ht="13.5">
      <c r="B190" s="245"/>
      <c r="C190" s="246"/>
      <c r="D190" s="204" t="s">
        <v>155</v>
      </c>
      <c r="E190" s="247" t="s">
        <v>21</v>
      </c>
      <c r="F190" s="248" t="s">
        <v>947</v>
      </c>
      <c r="G190" s="246"/>
      <c r="H190" s="249">
        <v>321.68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155</v>
      </c>
      <c r="AU190" s="255" t="s">
        <v>82</v>
      </c>
      <c r="AV190" s="13" t="s">
        <v>151</v>
      </c>
      <c r="AW190" s="13" t="s">
        <v>35</v>
      </c>
      <c r="AX190" s="13" t="s">
        <v>80</v>
      </c>
      <c r="AY190" s="255" t="s">
        <v>144</v>
      </c>
    </row>
    <row r="191" spans="2:65" s="1" customFormat="1" ht="16.5" customHeight="1">
      <c r="B191" s="41"/>
      <c r="C191" s="229" t="s">
        <v>294</v>
      </c>
      <c r="D191" s="229" t="s">
        <v>273</v>
      </c>
      <c r="E191" s="230" t="s">
        <v>390</v>
      </c>
      <c r="F191" s="231" t="s">
        <v>391</v>
      </c>
      <c r="G191" s="232" t="s">
        <v>149</v>
      </c>
      <c r="H191" s="233">
        <v>369.93200000000002</v>
      </c>
      <c r="I191" s="234"/>
      <c r="J191" s="235">
        <f>ROUND(I191*H191,2)</f>
        <v>0</v>
      </c>
      <c r="K191" s="231" t="s">
        <v>150</v>
      </c>
      <c r="L191" s="236"/>
      <c r="M191" s="237" t="s">
        <v>21</v>
      </c>
      <c r="N191" s="238" t="s">
        <v>43</v>
      </c>
      <c r="O191" s="42"/>
      <c r="P191" s="201">
        <f>O191*H191</f>
        <v>0</v>
      </c>
      <c r="Q191" s="201">
        <v>5.2999999999999998E-4</v>
      </c>
      <c r="R191" s="201">
        <f>Q191*H191</f>
        <v>0.19606396000000001</v>
      </c>
      <c r="S191" s="201">
        <v>0</v>
      </c>
      <c r="T191" s="202">
        <f>S191*H191</f>
        <v>0</v>
      </c>
      <c r="AR191" s="24" t="s">
        <v>193</v>
      </c>
      <c r="AT191" s="24" t="s">
        <v>273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1038</v>
      </c>
    </row>
    <row r="192" spans="2:65" s="1" customFormat="1" ht="13.5">
      <c r="B192" s="41"/>
      <c r="C192" s="63"/>
      <c r="D192" s="204" t="s">
        <v>153</v>
      </c>
      <c r="E192" s="63"/>
      <c r="F192" s="205" t="s">
        <v>391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 ht="13.5">
      <c r="B193" s="207"/>
      <c r="C193" s="208"/>
      <c r="D193" s="204" t="s">
        <v>155</v>
      </c>
      <c r="E193" s="209" t="s">
        <v>21</v>
      </c>
      <c r="F193" s="210" t="s">
        <v>1039</v>
      </c>
      <c r="G193" s="208"/>
      <c r="H193" s="211">
        <v>369.93200000000002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25.5" customHeight="1">
      <c r="B194" s="41"/>
      <c r="C194" s="192" t="s">
        <v>300</v>
      </c>
      <c r="D194" s="192" t="s">
        <v>146</v>
      </c>
      <c r="E194" s="193" t="s">
        <v>265</v>
      </c>
      <c r="F194" s="194" t="s">
        <v>266</v>
      </c>
      <c r="G194" s="195" t="s">
        <v>149</v>
      </c>
      <c r="H194" s="196">
        <v>30.094999999999999</v>
      </c>
      <c r="I194" s="197"/>
      <c r="J194" s="198">
        <f>ROUND(I194*H194,2)</f>
        <v>0</v>
      </c>
      <c r="K194" s="194" t="s">
        <v>150</v>
      </c>
      <c r="L194" s="61"/>
      <c r="M194" s="199" t="s">
        <v>21</v>
      </c>
      <c r="N194" s="200" t="s">
        <v>43</v>
      </c>
      <c r="O194" s="42"/>
      <c r="P194" s="201">
        <f>O194*H194</f>
        <v>0</v>
      </c>
      <c r="Q194" s="201">
        <v>1.3999999999999999E-4</v>
      </c>
      <c r="R194" s="201">
        <f>Q194*H194</f>
        <v>4.2132999999999997E-3</v>
      </c>
      <c r="S194" s="201">
        <v>0</v>
      </c>
      <c r="T194" s="202">
        <f>S194*H194</f>
        <v>0</v>
      </c>
      <c r="AR194" s="24" t="s">
        <v>151</v>
      </c>
      <c r="AT194" s="24" t="s">
        <v>146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1040</v>
      </c>
    </row>
    <row r="195" spans="2:65" s="1" customFormat="1" ht="13.5">
      <c r="B195" s="41"/>
      <c r="C195" s="63"/>
      <c r="D195" s="204" t="s">
        <v>153</v>
      </c>
      <c r="E195" s="63"/>
      <c r="F195" s="205" t="s">
        <v>266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1" customFormat="1" ht="13.5">
      <c r="B196" s="207"/>
      <c r="C196" s="208"/>
      <c r="D196" s="204" t="s">
        <v>155</v>
      </c>
      <c r="E196" s="209" t="s">
        <v>21</v>
      </c>
      <c r="F196" s="210" t="s">
        <v>1041</v>
      </c>
      <c r="G196" s="208"/>
      <c r="H196" s="211">
        <v>30.094999999999999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155</v>
      </c>
      <c r="AU196" s="217" t="s">
        <v>82</v>
      </c>
      <c r="AV196" s="11" t="s">
        <v>82</v>
      </c>
      <c r="AW196" s="11" t="s">
        <v>35</v>
      </c>
      <c r="AX196" s="11" t="s">
        <v>80</v>
      </c>
      <c r="AY196" s="217" t="s">
        <v>144</v>
      </c>
    </row>
    <row r="197" spans="2:65" s="1" customFormat="1" ht="16.5" customHeight="1">
      <c r="B197" s="41"/>
      <c r="C197" s="229" t="s">
        <v>307</v>
      </c>
      <c r="D197" s="229" t="s">
        <v>273</v>
      </c>
      <c r="E197" s="230" t="s">
        <v>274</v>
      </c>
      <c r="F197" s="231" t="s">
        <v>275</v>
      </c>
      <c r="G197" s="232" t="s">
        <v>149</v>
      </c>
      <c r="H197" s="233">
        <v>34.609000000000002</v>
      </c>
      <c r="I197" s="234"/>
      <c r="J197" s="235">
        <f>ROUND(I197*H197,2)</f>
        <v>0</v>
      </c>
      <c r="K197" s="231" t="s">
        <v>150</v>
      </c>
      <c r="L197" s="236"/>
      <c r="M197" s="237" t="s">
        <v>21</v>
      </c>
      <c r="N197" s="238" t="s">
        <v>43</v>
      </c>
      <c r="O197" s="42"/>
      <c r="P197" s="201">
        <f>O197*H197</f>
        <v>0</v>
      </c>
      <c r="Q197" s="201">
        <v>3.2000000000000003E-4</v>
      </c>
      <c r="R197" s="201">
        <f>Q197*H197</f>
        <v>1.1074880000000002E-2</v>
      </c>
      <c r="S197" s="201">
        <v>0</v>
      </c>
      <c r="T197" s="202">
        <f>S197*H197</f>
        <v>0</v>
      </c>
      <c r="AR197" s="24" t="s">
        <v>193</v>
      </c>
      <c r="AT197" s="24" t="s">
        <v>273</v>
      </c>
      <c r="AU197" s="24" t="s">
        <v>82</v>
      </c>
      <c r="AY197" s="24" t="s">
        <v>144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80</v>
      </c>
      <c r="BK197" s="203">
        <f>ROUND(I197*H197,2)</f>
        <v>0</v>
      </c>
      <c r="BL197" s="24" t="s">
        <v>151</v>
      </c>
      <c r="BM197" s="24" t="s">
        <v>1042</v>
      </c>
    </row>
    <row r="198" spans="2:65" s="1" customFormat="1" ht="13.5">
      <c r="B198" s="41"/>
      <c r="C198" s="63"/>
      <c r="D198" s="204" t="s">
        <v>153</v>
      </c>
      <c r="E198" s="63"/>
      <c r="F198" s="205" t="s">
        <v>275</v>
      </c>
      <c r="G198" s="63"/>
      <c r="H198" s="63"/>
      <c r="I198" s="163"/>
      <c r="J198" s="63"/>
      <c r="K198" s="63"/>
      <c r="L198" s="61"/>
      <c r="M198" s="206"/>
      <c r="N198" s="42"/>
      <c r="O198" s="42"/>
      <c r="P198" s="42"/>
      <c r="Q198" s="42"/>
      <c r="R198" s="42"/>
      <c r="S198" s="42"/>
      <c r="T198" s="78"/>
      <c r="AT198" s="24" t="s">
        <v>153</v>
      </c>
      <c r="AU198" s="24" t="s">
        <v>82</v>
      </c>
    </row>
    <row r="199" spans="2:65" s="12" customFormat="1" ht="13.5">
      <c r="B199" s="219"/>
      <c r="C199" s="220"/>
      <c r="D199" s="204" t="s">
        <v>155</v>
      </c>
      <c r="E199" s="221" t="s">
        <v>21</v>
      </c>
      <c r="F199" s="222" t="s">
        <v>1043</v>
      </c>
      <c r="G199" s="220"/>
      <c r="H199" s="221" t="s">
        <v>21</v>
      </c>
      <c r="I199" s="223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155</v>
      </c>
      <c r="AU199" s="228" t="s">
        <v>82</v>
      </c>
      <c r="AV199" s="12" t="s">
        <v>80</v>
      </c>
      <c r="AW199" s="12" t="s">
        <v>35</v>
      </c>
      <c r="AX199" s="12" t="s">
        <v>72</v>
      </c>
      <c r="AY199" s="228" t="s">
        <v>144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1044</v>
      </c>
      <c r="G200" s="208"/>
      <c r="H200" s="211">
        <v>34.609000000000002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313</v>
      </c>
      <c r="D201" s="192" t="s">
        <v>146</v>
      </c>
      <c r="E201" s="193" t="s">
        <v>1045</v>
      </c>
      <c r="F201" s="194" t="s">
        <v>1046</v>
      </c>
      <c r="G201" s="195" t="s">
        <v>518</v>
      </c>
      <c r="H201" s="196">
        <v>7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1047</v>
      </c>
    </row>
    <row r="202" spans="2:65" s="1" customFormat="1" ht="13.5">
      <c r="B202" s="41"/>
      <c r="C202" s="63"/>
      <c r="D202" s="204" t="s">
        <v>153</v>
      </c>
      <c r="E202" s="63"/>
      <c r="F202" s="205" t="s">
        <v>1046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1048</v>
      </c>
      <c r="G203" s="208"/>
      <c r="H203" s="211">
        <v>7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16.5" customHeight="1">
      <c r="B204" s="41"/>
      <c r="C204" s="192" t="s">
        <v>320</v>
      </c>
      <c r="D204" s="192" t="s">
        <v>146</v>
      </c>
      <c r="E204" s="193" t="s">
        <v>1049</v>
      </c>
      <c r="F204" s="194" t="s">
        <v>1050</v>
      </c>
      <c r="G204" s="195" t="s">
        <v>518</v>
      </c>
      <c r="H204" s="196">
        <v>1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1051</v>
      </c>
    </row>
    <row r="205" spans="2:65" s="1" customFormat="1" ht="13.5">
      <c r="B205" s="41"/>
      <c r="C205" s="63"/>
      <c r="D205" s="204" t="s">
        <v>153</v>
      </c>
      <c r="E205" s="63"/>
      <c r="F205" s="205" t="s">
        <v>1050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1052</v>
      </c>
      <c r="G206" s="208"/>
      <c r="H206" s="211">
        <v>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325</v>
      </c>
      <c r="D207" s="192" t="s">
        <v>146</v>
      </c>
      <c r="E207" s="193" t="s">
        <v>1053</v>
      </c>
      <c r="F207" s="194" t="s">
        <v>1054</v>
      </c>
      <c r="G207" s="195" t="s">
        <v>518</v>
      </c>
      <c r="H207" s="196">
        <v>7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1055</v>
      </c>
    </row>
    <row r="208" spans="2:65" s="1" customFormat="1" ht="13.5">
      <c r="B208" s="41"/>
      <c r="C208" s="63"/>
      <c r="D208" s="204" t="s">
        <v>153</v>
      </c>
      <c r="E208" s="63"/>
      <c r="F208" s="205" t="s">
        <v>1054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" customFormat="1" ht="25.5" customHeight="1">
      <c r="B209" s="41"/>
      <c r="C209" s="192" t="s">
        <v>329</v>
      </c>
      <c r="D209" s="192" t="s">
        <v>146</v>
      </c>
      <c r="E209" s="193" t="s">
        <v>1056</v>
      </c>
      <c r="F209" s="194" t="s">
        <v>1057</v>
      </c>
      <c r="G209" s="195" t="s">
        <v>518</v>
      </c>
      <c r="H209" s="196">
        <v>1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1058</v>
      </c>
    </row>
    <row r="210" spans="2:65" s="1" customFormat="1" ht="13.5">
      <c r="B210" s="41"/>
      <c r="C210" s="63"/>
      <c r="D210" s="204" t="s">
        <v>153</v>
      </c>
      <c r="E210" s="63"/>
      <c r="F210" s="205" t="s">
        <v>1057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" customFormat="1" ht="16.5" customHeight="1">
      <c r="B211" s="41"/>
      <c r="C211" s="192" t="s">
        <v>335</v>
      </c>
      <c r="D211" s="192" t="s">
        <v>146</v>
      </c>
      <c r="E211" s="193" t="s">
        <v>1059</v>
      </c>
      <c r="F211" s="194" t="s">
        <v>1060</v>
      </c>
      <c r="G211" s="195" t="s">
        <v>518</v>
      </c>
      <c r="H211" s="196">
        <v>7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1061</v>
      </c>
    </row>
    <row r="212" spans="2:65" s="1" customFormat="1" ht="13.5">
      <c r="B212" s="41"/>
      <c r="C212" s="63"/>
      <c r="D212" s="204" t="s">
        <v>153</v>
      </c>
      <c r="E212" s="63"/>
      <c r="F212" s="205" t="s">
        <v>1060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 ht="13.5">
      <c r="B213" s="207"/>
      <c r="C213" s="208"/>
      <c r="D213" s="204" t="s">
        <v>155</v>
      </c>
      <c r="E213" s="209" t="s">
        <v>21</v>
      </c>
      <c r="F213" s="210" t="s">
        <v>1062</v>
      </c>
      <c r="G213" s="208"/>
      <c r="H213" s="211">
        <v>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80</v>
      </c>
      <c r="AY213" s="217" t="s">
        <v>144</v>
      </c>
    </row>
    <row r="214" spans="2:65" s="1" customFormat="1" ht="16.5" customHeight="1">
      <c r="B214" s="41"/>
      <c r="C214" s="192" t="s">
        <v>342</v>
      </c>
      <c r="D214" s="192" t="s">
        <v>146</v>
      </c>
      <c r="E214" s="193" t="s">
        <v>1063</v>
      </c>
      <c r="F214" s="194" t="s">
        <v>1064</v>
      </c>
      <c r="G214" s="195" t="s">
        <v>518</v>
      </c>
      <c r="H214" s="196">
        <v>1</v>
      </c>
      <c r="I214" s="197"/>
      <c r="J214" s="198">
        <f>ROUND(I214*H214,2)</f>
        <v>0</v>
      </c>
      <c r="K214" s="194" t="s">
        <v>150</v>
      </c>
      <c r="L214" s="61"/>
      <c r="M214" s="199" t="s">
        <v>21</v>
      </c>
      <c r="N214" s="200" t="s">
        <v>43</v>
      </c>
      <c r="O214" s="4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4" t="s">
        <v>151</v>
      </c>
      <c r="AT214" s="24" t="s">
        <v>146</v>
      </c>
      <c r="AU214" s="24" t="s">
        <v>82</v>
      </c>
      <c r="AY214" s="24" t="s">
        <v>144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80</v>
      </c>
      <c r="BK214" s="203">
        <f>ROUND(I214*H214,2)</f>
        <v>0</v>
      </c>
      <c r="BL214" s="24" t="s">
        <v>151</v>
      </c>
      <c r="BM214" s="24" t="s">
        <v>1065</v>
      </c>
    </row>
    <row r="215" spans="2:65" s="1" customFormat="1" ht="13.5">
      <c r="B215" s="41"/>
      <c r="C215" s="63"/>
      <c r="D215" s="204" t="s">
        <v>153</v>
      </c>
      <c r="E215" s="63"/>
      <c r="F215" s="205" t="s">
        <v>1064</v>
      </c>
      <c r="G215" s="63"/>
      <c r="H215" s="63"/>
      <c r="I215" s="163"/>
      <c r="J215" s="63"/>
      <c r="K215" s="63"/>
      <c r="L215" s="61"/>
      <c r="M215" s="206"/>
      <c r="N215" s="42"/>
      <c r="O215" s="42"/>
      <c r="P215" s="42"/>
      <c r="Q215" s="42"/>
      <c r="R215" s="42"/>
      <c r="S215" s="42"/>
      <c r="T215" s="78"/>
      <c r="AT215" s="24" t="s">
        <v>153</v>
      </c>
      <c r="AU215" s="24" t="s">
        <v>82</v>
      </c>
    </row>
    <row r="216" spans="2:65" s="11" customFormat="1" ht="13.5">
      <c r="B216" s="207"/>
      <c r="C216" s="208"/>
      <c r="D216" s="204" t="s">
        <v>155</v>
      </c>
      <c r="E216" s="209" t="s">
        <v>21</v>
      </c>
      <c r="F216" s="210" t="s">
        <v>1066</v>
      </c>
      <c r="G216" s="208"/>
      <c r="H216" s="211">
        <v>1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80</v>
      </c>
      <c r="AY216" s="217" t="s">
        <v>144</v>
      </c>
    </row>
    <row r="217" spans="2:65" s="1" customFormat="1" ht="16.5" customHeight="1">
      <c r="B217" s="41"/>
      <c r="C217" s="192" t="s">
        <v>345</v>
      </c>
      <c r="D217" s="192" t="s">
        <v>146</v>
      </c>
      <c r="E217" s="193" t="s">
        <v>1067</v>
      </c>
      <c r="F217" s="194" t="s">
        <v>1068</v>
      </c>
      <c r="G217" s="195" t="s">
        <v>183</v>
      </c>
      <c r="H217" s="196">
        <v>1203.798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1069</v>
      </c>
    </row>
    <row r="218" spans="2:65" s="1" customFormat="1" ht="13.5">
      <c r="B218" s="41"/>
      <c r="C218" s="63"/>
      <c r="D218" s="204" t="s">
        <v>153</v>
      </c>
      <c r="E218" s="63"/>
      <c r="F218" s="205" t="s">
        <v>1068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2" customFormat="1" ht="13.5">
      <c r="B219" s="219"/>
      <c r="C219" s="220"/>
      <c r="D219" s="204" t="s">
        <v>155</v>
      </c>
      <c r="E219" s="221" t="s">
        <v>21</v>
      </c>
      <c r="F219" s="222" t="s">
        <v>1070</v>
      </c>
      <c r="G219" s="220"/>
      <c r="H219" s="221" t="s">
        <v>21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155</v>
      </c>
      <c r="AU219" s="228" t="s">
        <v>82</v>
      </c>
      <c r="AV219" s="12" t="s">
        <v>80</v>
      </c>
      <c r="AW219" s="12" t="s">
        <v>35</v>
      </c>
      <c r="AX219" s="12" t="s">
        <v>72</v>
      </c>
      <c r="AY219" s="228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1071</v>
      </c>
      <c r="G220" s="208"/>
      <c r="H220" s="211">
        <v>36.323999999999998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1072</v>
      </c>
      <c r="G221" s="208"/>
      <c r="H221" s="211">
        <v>179.24700000000001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1073</v>
      </c>
      <c r="G222" s="208"/>
      <c r="H222" s="211">
        <v>386.32799999999997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4" customFormat="1" ht="13.5">
      <c r="B223" s="256"/>
      <c r="C223" s="257"/>
      <c r="D223" s="204" t="s">
        <v>155</v>
      </c>
      <c r="E223" s="258" t="s">
        <v>21</v>
      </c>
      <c r="F223" s="259" t="s">
        <v>1074</v>
      </c>
      <c r="G223" s="257"/>
      <c r="H223" s="260">
        <v>601.899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155</v>
      </c>
      <c r="AU223" s="266" t="s">
        <v>82</v>
      </c>
      <c r="AV223" s="14" t="s">
        <v>161</v>
      </c>
      <c r="AW223" s="14" t="s">
        <v>35</v>
      </c>
      <c r="AX223" s="14" t="s">
        <v>72</v>
      </c>
      <c r="AY223" s="266" t="s">
        <v>144</v>
      </c>
    </row>
    <row r="224" spans="2:65" s="11" customFormat="1" ht="13.5">
      <c r="B224" s="207"/>
      <c r="C224" s="208"/>
      <c r="D224" s="204" t="s">
        <v>155</v>
      </c>
      <c r="E224" s="209" t="s">
        <v>21</v>
      </c>
      <c r="F224" s="210" t="s">
        <v>1075</v>
      </c>
      <c r="G224" s="208"/>
      <c r="H224" s="211">
        <v>601.899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155</v>
      </c>
      <c r="AU224" s="217" t="s">
        <v>82</v>
      </c>
      <c r="AV224" s="11" t="s">
        <v>82</v>
      </c>
      <c r="AW224" s="11" t="s">
        <v>35</v>
      </c>
      <c r="AX224" s="11" t="s">
        <v>72</v>
      </c>
      <c r="AY224" s="217" t="s">
        <v>144</v>
      </c>
    </row>
    <row r="225" spans="2:65" s="13" customFormat="1" ht="13.5">
      <c r="B225" s="245"/>
      <c r="C225" s="246"/>
      <c r="D225" s="204" t="s">
        <v>155</v>
      </c>
      <c r="E225" s="247" t="s">
        <v>21</v>
      </c>
      <c r="F225" s="248" t="s">
        <v>947</v>
      </c>
      <c r="G225" s="246"/>
      <c r="H225" s="249">
        <v>1203.798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155</v>
      </c>
      <c r="AU225" s="255" t="s">
        <v>82</v>
      </c>
      <c r="AV225" s="13" t="s">
        <v>151</v>
      </c>
      <c r="AW225" s="13" t="s">
        <v>35</v>
      </c>
      <c r="AX225" s="13" t="s">
        <v>80</v>
      </c>
      <c r="AY225" s="255" t="s">
        <v>144</v>
      </c>
    </row>
    <row r="226" spans="2:65" s="1" customFormat="1" ht="16.5" customHeight="1">
      <c r="B226" s="41"/>
      <c r="C226" s="192" t="s">
        <v>351</v>
      </c>
      <c r="D226" s="192" t="s">
        <v>146</v>
      </c>
      <c r="E226" s="193" t="s">
        <v>1076</v>
      </c>
      <c r="F226" s="194" t="s">
        <v>1077</v>
      </c>
      <c r="G226" s="195" t="s">
        <v>183</v>
      </c>
      <c r="H226" s="196">
        <v>227.292</v>
      </c>
      <c r="I226" s="197"/>
      <c r="J226" s="198">
        <f>ROUND(I226*H226,2)</f>
        <v>0</v>
      </c>
      <c r="K226" s="194" t="s">
        <v>150</v>
      </c>
      <c r="L226" s="61"/>
      <c r="M226" s="199" t="s">
        <v>21</v>
      </c>
      <c r="N226" s="200" t="s">
        <v>43</v>
      </c>
      <c r="O226" s="4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24" t="s">
        <v>151</v>
      </c>
      <c r="AT226" s="24" t="s">
        <v>146</v>
      </c>
      <c r="AU226" s="24" t="s">
        <v>82</v>
      </c>
      <c r="AY226" s="24" t="s">
        <v>144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80</v>
      </c>
      <c r="BK226" s="203">
        <f>ROUND(I226*H226,2)</f>
        <v>0</v>
      </c>
      <c r="BL226" s="24" t="s">
        <v>151</v>
      </c>
      <c r="BM226" s="24" t="s">
        <v>1078</v>
      </c>
    </row>
    <row r="227" spans="2:65" s="1" customFormat="1" ht="13.5">
      <c r="B227" s="41"/>
      <c r="C227" s="63"/>
      <c r="D227" s="204" t="s">
        <v>153</v>
      </c>
      <c r="E227" s="63"/>
      <c r="F227" s="205" t="s">
        <v>1077</v>
      </c>
      <c r="G227" s="63"/>
      <c r="H227" s="63"/>
      <c r="I227" s="163"/>
      <c r="J227" s="63"/>
      <c r="K227" s="63"/>
      <c r="L227" s="61"/>
      <c r="M227" s="206"/>
      <c r="N227" s="42"/>
      <c r="O227" s="42"/>
      <c r="P227" s="42"/>
      <c r="Q227" s="42"/>
      <c r="R227" s="42"/>
      <c r="S227" s="42"/>
      <c r="T227" s="78"/>
      <c r="AT227" s="24" t="s">
        <v>153</v>
      </c>
      <c r="AU227" s="24" t="s">
        <v>82</v>
      </c>
    </row>
    <row r="228" spans="2:65" s="11" customFormat="1" ht="13.5">
      <c r="B228" s="207"/>
      <c r="C228" s="208"/>
      <c r="D228" s="204" t="s">
        <v>155</v>
      </c>
      <c r="E228" s="209" t="s">
        <v>21</v>
      </c>
      <c r="F228" s="210" t="s">
        <v>1079</v>
      </c>
      <c r="G228" s="208"/>
      <c r="H228" s="211">
        <v>791.54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1080</v>
      </c>
      <c r="G229" s="208"/>
      <c r="H229" s="211">
        <v>-601.899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1081</v>
      </c>
      <c r="G230" s="208"/>
      <c r="H230" s="211">
        <v>17.393999999999998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1082</v>
      </c>
      <c r="G231" s="208"/>
      <c r="H231" s="211">
        <v>20.257000000000001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 ht="13.5">
      <c r="B232" s="245"/>
      <c r="C232" s="246"/>
      <c r="D232" s="204" t="s">
        <v>155</v>
      </c>
      <c r="E232" s="247" t="s">
        <v>21</v>
      </c>
      <c r="F232" s="248" t="s">
        <v>947</v>
      </c>
      <c r="G232" s="246"/>
      <c r="H232" s="249">
        <v>227.292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359</v>
      </c>
      <c r="D233" s="192" t="s">
        <v>146</v>
      </c>
      <c r="E233" s="193" t="s">
        <v>1083</v>
      </c>
      <c r="F233" s="194" t="s">
        <v>1084</v>
      </c>
      <c r="G233" s="195" t="s">
        <v>183</v>
      </c>
      <c r="H233" s="196">
        <v>2272.92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1085</v>
      </c>
    </row>
    <row r="234" spans="2:65" s="1" customFormat="1" ht="27">
      <c r="B234" s="41"/>
      <c r="C234" s="63"/>
      <c r="D234" s="204" t="s">
        <v>153</v>
      </c>
      <c r="E234" s="63"/>
      <c r="F234" s="205" t="s">
        <v>1084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7">
      <c r="B235" s="219"/>
      <c r="C235" s="220"/>
      <c r="D235" s="204" t="s">
        <v>155</v>
      </c>
      <c r="E235" s="221" t="s">
        <v>21</v>
      </c>
      <c r="F235" s="222" t="s">
        <v>1086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 ht="13.5">
      <c r="B236" s="207"/>
      <c r="C236" s="208"/>
      <c r="D236" s="204" t="s">
        <v>155</v>
      </c>
      <c r="E236" s="209" t="s">
        <v>21</v>
      </c>
      <c r="F236" s="210" t="s">
        <v>1087</v>
      </c>
      <c r="G236" s="208"/>
      <c r="H236" s="211">
        <v>2272.92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365</v>
      </c>
      <c r="D237" s="192" t="s">
        <v>146</v>
      </c>
      <c r="E237" s="193" t="s">
        <v>1088</v>
      </c>
      <c r="F237" s="194" t="s">
        <v>1089</v>
      </c>
      <c r="G237" s="195" t="s">
        <v>183</v>
      </c>
      <c r="H237" s="196">
        <v>601.899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1090</v>
      </c>
    </row>
    <row r="238" spans="2:65" s="1" customFormat="1" ht="13.5">
      <c r="B238" s="41"/>
      <c r="C238" s="63"/>
      <c r="D238" s="204" t="s">
        <v>153</v>
      </c>
      <c r="E238" s="63"/>
      <c r="F238" s="205" t="s">
        <v>1089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 ht="13.5">
      <c r="B239" s="219"/>
      <c r="C239" s="220"/>
      <c r="D239" s="204" t="s">
        <v>155</v>
      </c>
      <c r="E239" s="221" t="s">
        <v>21</v>
      </c>
      <c r="F239" s="222" t="s">
        <v>1091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1071</v>
      </c>
      <c r="G240" s="208"/>
      <c r="H240" s="211">
        <v>36.323999999999998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1072</v>
      </c>
      <c r="G241" s="208"/>
      <c r="H241" s="211">
        <v>179.24700000000001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 ht="13.5">
      <c r="B242" s="207"/>
      <c r="C242" s="208"/>
      <c r="D242" s="204" t="s">
        <v>155</v>
      </c>
      <c r="E242" s="209" t="s">
        <v>21</v>
      </c>
      <c r="F242" s="210" t="s">
        <v>1073</v>
      </c>
      <c r="G242" s="208"/>
      <c r="H242" s="211">
        <v>386.32799999999997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 ht="13.5">
      <c r="B243" s="245"/>
      <c r="C243" s="246"/>
      <c r="D243" s="204" t="s">
        <v>155</v>
      </c>
      <c r="E243" s="247" t="s">
        <v>21</v>
      </c>
      <c r="F243" s="248" t="s">
        <v>947</v>
      </c>
      <c r="G243" s="246"/>
      <c r="H243" s="249">
        <v>601.899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371</v>
      </c>
      <c r="D244" s="192" t="s">
        <v>146</v>
      </c>
      <c r="E244" s="193" t="s">
        <v>1092</v>
      </c>
      <c r="F244" s="194" t="s">
        <v>1093</v>
      </c>
      <c r="G244" s="195" t="s">
        <v>183</v>
      </c>
      <c r="H244" s="196">
        <v>80.909000000000006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1094</v>
      </c>
    </row>
    <row r="245" spans="2:65" s="1" customFormat="1" ht="13.5">
      <c r="B245" s="41"/>
      <c r="C245" s="63"/>
      <c r="D245" s="204" t="s">
        <v>153</v>
      </c>
      <c r="E245" s="63"/>
      <c r="F245" s="205" t="s">
        <v>1093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7">
      <c r="B246" s="207"/>
      <c r="C246" s="208"/>
      <c r="D246" s="204" t="s">
        <v>155</v>
      </c>
      <c r="E246" s="209" t="s">
        <v>21</v>
      </c>
      <c r="F246" s="210" t="s">
        <v>1095</v>
      </c>
      <c r="G246" s="208"/>
      <c r="H246" s="211">
        <v>36.323999999999998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 ht="13.5">
      <c r="B247" s="256"/>
      <c r="C247" s="257"/>
      <c r="D247" s="204" t="s">
        <v>155</v>
      </c>
      <c r="E247" s="258" t="s">
        <v>21</v>
      </c>
      <c r="F247" s="259" t="s">
        <v>1074</v>
      </c>
      <c r="G247" s="257"/>
      <c r="H247" s="260">
        <v>36.323999999999998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1096</v>
      </c>
      <c r="G248" s="208"/>
      <c r="H248" s="211">
        <v>32.685000000000002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 ht="13.5">
      <c r="B249" s="207"/>
      <c r="C249" s="208"/>
      <c r="D249" s="204" t="s">
        <v>155</v>
      </c>
      <c r="E249" s="209" t="s">
        <v>21</v>
      </c>
      <c r="F249" s="210" t="s">
        <v>1097</v>
      </c>
      <c r="G249" s="208"/>
      <c r="H249" s="211">
        <v>11.9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 ht="13.5">
      <c r="B250" s="256"/>
      <c r="C250" s="257"/>
      <c r="D250" s="204" t="s">
        <v>155</v>
      </c>
      <c r="E250" s="258" t="s">
        <v>21</v>
      </c>
      <c r="F250" s="259" t="s">
        <v>1074</v>
      </c>
      <c r="G250" s="257"/>
      <c r="H250" s="260">
        <v>44.585000000000001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 ht="13.5">
      <c r="B251" s="245"/>
      <c r="C251" s="246"/>
      <c r="D251" s="204" t="s">
        <v>155</v>
      </c>
      <c r="E251" s="247" t="s">
        <v>21</v>
      </c>
      <c r="F251" s="248" t="s">
        <v>947</v>
      </c>
      <c r="G251" s="246"/>
      <c r="H251" s="249">
        <v>80.909000000000006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376</v>
      </c>
      <c r="D252" s="192" t="s">
        <v>146</v>
      </c>
      <c r="E252" s="193" t="s">
        <v>1098</v>
      </c>
      <c r="F252" s="194" t="s">
        <v>1099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150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1100</v>
      </c>
    </row>
    <row r="253" spans="2:65" s="1" customFormat="1" ht="13.5">
      <c r="B253" s="41"/>
      <c r="C253" s="63"/>
      <c r="D253" s="204" t="s">
        <v>153</v>
      </c>
      <c r="E253" s="63"/>
      <c r="F253" s="205" t="s">
        <v>1099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 ht="13.5">
      <c r="B254" s="207"/>
      <c r="C254" s="208"/>
      <c r="D254" s="204" t="s">
        <v>155</v>
      </c>
      <c r="E254" s="209" t="s">
        <v>21</v>
      </c>
      <c r="F254" s="210" t="s">
        <v>1101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829.19100000000003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1102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1103</v>
      </c>
      <c r="G257" s="208"/>
      <c r="H257" s="211">
        <v>601.899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1104</v>
      </c>
      <c r="G258" s="208"/>
      <c r="H258" s="211">
        <v>227.292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 ht="13.5">
      <c r="B259" s="245"/>
      <c r="C259" s="246"/>
      <c r="D259" s="204" t="s">
        <v>155</v>
      </c>
      <c r="E259" s="247" t="s">
        <v>21</v>
      </c>
      <c r="F259" s="248" t="s">
        <v>947</v>
      </c>
      <c r="G259" s="246"/>
      <c r="H259" s="249">
        <v>829.19100000000003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389</v>
      </c>
      <c r="D260" s="192" t="s">
        <v>146</v>
      </c>
      <c r="E260" s="193" t="s">
        <v>330</v>
      </c>
      <c r="F260" s="194" t="s">
        <v>331</v>
      </c>
      <c r="G260" s="195" t="s">
        <v>310</v>
      </c>
      <c r="H260" s="196">
        <v>409.12599999999998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1105</v>
      </c>
    </row>
    <row r="261" spans="2:65" s="1" customFormat="1" ht="13.5">
      <c r="B261" s="41"/>
      <c r="C261" s="63"/>
      <c r="D261" s="204" t="s">
        <v>153</v>
      </c>
      <c r="E261" s="63"/>
      <c r="F261" s="205" t="s">
        <v>331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1106</v>
      </c>
      <c r="G262" s="208"/>
      <c r="H262" s="211">
        <v>409.12599999999998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395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235.143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1107</v>
      </c>
    </row>
    <row r="264" spans="2:65" s="1" customFormat="1" ht="13.5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 ht="13.5">
      <c r="B265" s="219"/>
      <c r="C265" s="220"/>
      <c r="D265" s="204" t="s">
        <v>155</v>
      </c>
      <c r="E265" s="221" t="s">
        <v>21</v>
      </c>
      <c r="F265" s="222" t="s">
        <v>1108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 ht="13.5">
      <c r="B266" s="207"/>
      <c r="C266" s="208"/>
      <c r="D266" s="204" t="s">
        <v>155</v>
      </c>
      <c r="E266" s="209" t="s">
        <v>21</v>
      </c>
      <c r="F266" s="210" t="s">
        <v>1109</v>
      </c>
      <c r="G266" s="208"/>
      <c r="H266" s="211">
        <v>55.896000000000001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 ht="13.5">
      <c r="B267" s="256"/>
      <c r="C267" s="257"/>
      <c r="D267" s="204" t="s">
        <v>155</v>
      </c>
      <c r="E267" s="258" t="s">
        <v>21</v>
      </c>
      <c r="F267" s="259" t="s">
        <v>1074</v>
      </c>
      <c r="G267" s="257"/>
      <c r="H267" s="260">
        <v>55.896000000000001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 ht="13.5">
      <c r="B268" s="219"/>
      <c r="C268" s="220"/>
      <c r="D268" s="204" t="s">
        <v>155</v>
      </c>
      <c r="E268" s="221" t="s">
        <v>21</v>
      </c>
      <c r="F268" s="222" t="s">
        <v>1110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1111</v>
      </c>
      <c r="G269" s="208"/>
      <c r="H269" s="211">
        <v>86.903999999999996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1112</v>
      </c>
      <c r="G270" s="208"/>
      <c r="H270" s="211">
        <v>73.528000000000006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1113</v>
      </c>
      <c r="G271" s="208"/>
      <c r="H271" s="211">
        <v>4.5270000000000001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1" customFormat="1" ht="27">
      <c r="B272" s="207"/>
      <c r="C272" s="208"/>
      <c r="D272" s="204" t="s">
        <v>155</v>
      </c>
      <c r="E272" s="209" t="s">
        <v>21</v>
      </c>
      <c r="F272" s="210" t="s">
        <v>1114</v>
      </c>
      <c r="G272" s="208"/>
      <c r="H272" s="211">
        <v>14.288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155</v>
      </c>
      <c r="AU272" s="217" t="s">
        <v>82</v>
      </c>
      <c r="AV272" s="11" t="s">
        <v>82</v>
      </c>
      <c r="AW272" s="11" t="s">
        <v>35</v>
      </c>
      <c r="AX272" s="11" t="s">
        <v>72</v>
      </c>
      <c r="AY272" s="217" t="s">
        <v>144</v>
      </c>
    </row>
    <row r="273" spans="2:65" s="14" customFormat="1" ht="13.5">
      <c r="B273" s="256"/>
      <c r="C273" s="257"/>
      <c r="D273" s="204" t="s">
        <v>155</v>
      </c>
      <c r="E273" s="258" t="s">
        <v>21</v>
      </c>
      <c r="F273" s="259" t="s">
        <v>1074</v>
      </c>
      <c r="G273" s="257"/>
      <c r="H273" s="260">
        <v>179.24700000000001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AT273" s="266" t="s">
        <v>155</v>
      </c>
      <c r="AU273" s="266" t="s">
        <v>82</v>
      </c>
      <c r="AV273" s="14" t="s">
        <v>161</v>
      </c>
      <c r="AW273" s="14" t="s">
        <v>35</v>
      </c>
      <c r="AX273" s="14" t="s">
        <v>72</v>
      </c>
      <c r="AY273" s="266" t="s">
        <v>144</v>
      </c>
    </row>
    <row r="274" spans="2:65" s="13" customFormat="1" ht="13.5">
      <c r="B274" s="245"/>
      <c r="C274" s="246"/>
      <c r="D274" s="204" t="s">
        <v>155</v>
      </c>
      <c r="E274" s="247" t="s">
        <v>21</v>
      </c>
      <c r="F274" s="248" t="s">
        <v>947</v>
      </c>
      <c r="G274" s="246"/>
      <c r="H274" s="249">
        <v>235.143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155</v>
      </c>
      <c r="AU274" s="255" t="s">
        <v>82</v>
      </c>
      <c r="AV274" s="13" t="s">
        <v>151</v>
      </c>
      <c r="AW274" s="13" t="s">
        <v>35</v>
      </c>
      <c r="AX274" s="13" t="s">
        <v>80</v>
      </c>
      <c r="AY274" s="255" t="s">
        <v>144</v>
      </c>
    </row>
    <row r="275" spans="2:65" s="1" customFormat="1" ht="16.5" customHeight="1">
      <c r="B275" s="41"/>
      <c r="C275" s="229" t="s">
        <v>405</v>
      </c>
      <c r="D275" s="229" t="s">
        <v>273</v>
      </c>
      <c r="E275" s="230" t="s">
        <v>1115</v>
      </c>
      <c r="F275" s="231" t="s">
        <v>1116</v>
      </c>
      <c r="G275" s="232" t="s">
        <v>310</v>
      </c>
      <c r="H275" s="233">
        <v>190.91200000000001</v>
      </c>
      <c r="I275" s="234"/>
      <c r="J275" s="235">
        <f>ROUND(I275*H275,2)</f>
        <v>0</v>
      </c>
      <c r="K275" s="231" t="s">
        <v>150</v>
      </c>
      <c r="L275" s="236"/>
      <c r="M275" s="237" t="s">
        <v>21</v>
      </c>
      <c r="N275" s="238" t="s">
        <v>43</v>
      </c>
      <c r="O275" s="42"/>
      <c r="P275" s="201">
        <f>O275*H275</f>
        <v>0</v>
      </c>
      <c r="Q275" s="201">
        <v>1</v>
      </c>
      <c r="R275" s="201">
        <f>Q275*H275</f>
        <v>190.91200000000001</v>
      </c>
      <c r="S275" s="201">
        <v>0</v>
      </c>
      <c r="T275" s="202">
        <f>S275*H275</f>
        <v>0</v>
      </c>
      <c r="AR275" s="24" t="s">
        <v>193</v>
      </c>
      <c r="AT275" s="24" t="s">
        <v>273</v>
      </c>
      <c r="AU275" s="24" t="s">
        <v>82</v>
      </c>
      <c r="AY275" s="24" t="s">
        <v>144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80</v>
      </c>
      <c r="BK275" s="203">
        <f>ROUND(I275*H275,2)</f>
        <v>0</v>
      </c>
      <c r="BL275" s="24" t="s">
        <v>151</v>
      </c>
      <c r="BM275" s="24" t="s">
        <v>1117</v>
      </c>
    </row>
    <row r="276" spans="2:65" s="1" customFormat="1" ht="13.5">
      <c r="B276" s="41"/>
      <c r="C276" s="63"/>
      <c r="D276" s="204" t="s">
        <v>153</v>
      </c>
      <c r="E276" s="63"/>
      <c r="F276" s="205" t="s">
        <v>1116</v>
      </c>
      <c r="G276" s="63"/>
      <c r="H276" s="63"/>
      <c r="I276" s="163"/>
      <c r="J276" s="63"/>
      <c r="K276" s="63"/>
      <c r="L276" s="61"/>
      <c r="M276" s="206"/>
      <c r="N276" s="42"/>
      <c r="O276" s="42"/>
      <c r="P276" s="42"/>
      <c r="Q276" s="42"/>
      <c r="R276" s="42"/>
      <c r="S276" s="42"/>
      <c r="T276" s="78"/>
      <c r="AT276" s="24" t="s">
        <v>153</v>
      </c>
      <c r="AU276" s="24" t="s">
        <v>82</v>
      </c>
    </row>
    <row r="277" spans="2:65" s="12" customFormat="1" ht="13.5">
      <c r="B277" s="219"/>
      <c r="C277" s="220"/>
      <c r="D277" s="204" t="s">
        <v>155</v>
      </c>
      <c r="E277" s="221" t="s">
        <v>21</v>
      </c>
      <c r="F277" s="222" t="s">
        <v>1118</v>
      </c>
      <c r="G277" s="220"/>
      <c r="H277" s="221" t="s">
        <v>21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155</v>
      </c>
      <c r="AU277" s="228" t="s">
        <v>82</v>
      </c>
      <c r="AV277" s="12" t="s">
        <v>80</v>
      </c>
      <c r="AW277" s="12" t="s">
        <v>35</v>
      </c>
      <c r="AX277" s="12" t="s">
        <v>72</v>
      </c>
      <c r="AY277" s="228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1119</v>
      </c>
      <c r="G278" s="208"/>
      <c r="H278" s="211">
        <v>84.71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1" customFormat="1" ht="13.5">
      <c r="B279" s="207"/>
      <c r="C279" s="208"/>
      <c r="D279" s="204" t="s">
        <v>155</v>
      </c>
      <c r="E279" s="209" t="s">
        <v>21</v>
      </c>
      <c r="F279" s="210" t="s">
        <v>1120</v>
      </c>
      <c r="G279" s="208"/>
      <c r="H279" s="211">
        <v>106.202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155</v>
      </c>
      <c r="AU279" s="217" t="s">
        <v>82</v>
      </c>
      <c r="AV279" s="11" t="s">
        <v>82</v>
      </c>
      <c r="AW279" s="11" t="s">
        <v>35</v>
      </c>
      <c r="AX279" s="11" t="s">
        <v>72</v>
      </c>
      <c r="AY279" s="217" t="s">
        <v>144</v>
      </c>
    </row>
    <row r="280" spans="2:65" s="13" customFormat="1" ht="13.5">
      <c r="B280" s="245"/>
      <c r="C280" s="246"/>
      <c r="D280" s="204" t="s">
        <v>155</v>
      </c>
      <c r="E280" s="247" t="s">
        <v>21</v>
      </c>
      <c r="F280" s="248" t="s">
        <v>947</v>
      </c>
      <c r="G280" s="246"/>
      <c r="H280" s="249">
        <v>190.91200000000001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155</v>
      </c>
      <c r="AU280" s="255" t="s">
        <v>82</v>
      </c>
      <c r="AV280" s="13" t="s">
        <v>151</v>
      </c>
      <c r="AW280" s="13" t="s">
        <v>35</v>
      </c>
      <c r="AX280" s="13" t="s">
        <v>80</v>
      </c>
      <c r="AY280" s="255" t="s">
        <v>144</v>
      </c>
    </row>
    <row r="281" spans="2:65" s="1" customFormat="1" ht="25.5" customHeight="1">
      <c r="B281" s="41"/>
      <c r="C281" s="192" t="s">
        <v>411</v>
      </c>
      <c r="D281" s="192" t="s">
        <v>146</v>
      </c>
      <c r="E281" s="193" t="s">
        <v>1121</v>
      </c>
      <c r="F281" s="194" t="s">
        <v>1122</v>
      </c>
      <c r="G281" s="195" t="s">
        <v>183</v>
      </c>
      <c r="H281" s="196">
        <v>386.32799999999997</v>
      </c>
      <c r="I281" s="197"/>
      <c r="J281" s="198">
        <f>ROUND(I281*H281,2)</f>
        <v>0</v>
      </c>
      <c r="K281" s="194" t="s">
        <v>150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151</v>
      </c>
      <c r="AT281" s="24" t="s">
        <v>146</v>
      </c>
      <c r="AU281" s="24" t="s">
        <v>82</v>
      </c>
      <c r="AY281" s="24" t="s">
        <v>144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151</v>
      </c>
      <c r="BM281" s="24" t="s">
        <v>1123</v>
      </c>
    </row>
    <row r="282" spans="2:65" s="1" customFormat="1" ht="27">
      <c r="B282" s="41"/>
      <c r="C282" s="63"/>
      <c r="D282" s="204" t="s">
        <v>153</v>
      </c>
      <c r="E282" s="63"/>
      <c r="F282" s="205" t="s">
        <v>1122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153</v>
      </c>
      <c r="AU282" s="24" t="s">
        <v>82</v>
      </c>
    </row>
    <row r="283" spans="2:65" s="12" customFormat="1" ht="13.5">
      <c r="B283" s="219"/>
      <c r="C283" s="220"/>
      <c r="D283" s="204" t="s">
        <v>155</v>
      </c>
      <c r="E283" s="221" t="s">
        <v>21</v>
      </c>
      <c r="F283" s="222" t="s">
        <v>1124</v>
      </c>
      <c r="G283" s="220"/>
      <c r="H283" s="221" t="s">
        <v>21</v>
      </c>
      <c r="I283" s="223"/>
      <c r="J283" s="220"/>
      <c r="K283" s="220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155</v>
      </c>
      <c r="AU283" s="228" t="s">
        <v>82</v>
      </c>
      <c r="AV283" s="12" t="s">
        <v>80</v>
      </c>
      <c r="AW283" s="12" t="s">
        <v>35</v>
      </c>
      <c r="AX283" s="12" t="s">
        <v>72</v>
      </c>
      <c r="AY283" s="228" t="s">
        <v>144</v>
      </c>
    </row>
    <row r="284" spans="2:65" s="11" customFormat="1" ht="13.5">
      <c r="B284" s="207"/>
      <c r="C284" s="208"/>
      <c r="D284" s="204" t="s">
        <v>155</v>
      </c>
      <c r="E284" s="209" t="s">
        <v>21</v>
      </c>
      <c r="F284" s="210" t="s">
        <v>1125</v>
      </c>
      <c r="G284" s="208"/>
      <c r="H284" s="211">
        <v>160.38399999999999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 ht="13.5">
      <c r="B285" s="219"/>
      <c r="C285" s="220"/>
      <c r="D285" s="204" t="s">
        <v>155</v>
      </c>
      <c r="E285" s="221" t="s">
        <v>21</v>
      </c>
      <c r="F285" s="222" t="s">
        <v>1126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1127</v>
      </c>
      <c r="G286" s="208"/>
      <c r="H286" s="211">
        <v>56.911000000000001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1" customFormat="1" ht="13.5">
      <c r="B287" s="207"/>
      <c r="C287" s="208"/>
      <c r="D287" s="204" t="s">
        <v>155</v>
      </c>
      <c r="E287" s="209" t="s">
        <v>21</v>
      </c>
      <c r="F287" s="210" t="s">
        <v>1128</v>
      </c>
      <c r="G287" s="208"/>
      <c r="H287" s="211">
        <v>56.911000000000001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2" customFormat="1" ht="13.5">
      <c r="B288" s="219"/>
      <c r="C288" s="220"/>
      <c r="D288" s="204" t="s">
        <v>155</v>
      </c>
      <c r="E288" s="221" t="s">
        <v>21</v>
      </c>
      <c r="F288" s="222" t="s">
        <v>1129</v>
      </c>
      <c r="G288" s="220"/>
      <c r="H288" s="221" t="s">
        <v>21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155</v>
      </c>
      <c r="AU288" s="228" t="s">
        <v>82</v>
      </c>
      <c r="AV288" s="12" t="s">
        <v>80</v>
      </c>
      <c r="AW288" s="12" t="s">
        <v>35</v>
      </c>
      <c r="AX288" s="12" t="s">
        <v>72</v>
      </c>
      <c r="AY288" s="228" t="s">
        <v>144</v>
      </c>
    </row>
    <row r="289" spans="2:65" s="11" customFormat="1" ht="13.5">
      <c r="B289" s="207"/>
      <c r="C289" s="208"/>
      <c r="D289" s="204" t="s">
        <v>155</v>
      </c>
      <c r="E289" s="209" t="s">
        <v>21</v>
      </c>
      <c r="F289" s="210" t="s">
        <v>1130</v>
      </c>
      <c r="G289" s="208"/>
      <c r="H289" s="211">
        <v>50.616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1" customFormat="1" ht="13.5">
      <c r="B290" s="207"/>
      <c r="C290" s="208"/>
      <c r="D290" s="204" t="s">
        <v>155</v>
      </c>
      <c r="E290" s="209" t="s">
        <v>21</v>
      </c>
      <c r="F290" s="210" t="s">
        <v>1131</v>
      </c>
      <c r="G290" s="208"/>
      <c r="H290" s="211">
        <v>61.506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3" customFormat="1" ht="13.5">
      <c r="B291" s="245"/>
      <c r="C291" s="246"/>
      <c r="D291" s="204" t="s">
        <v>155</v>
      </c>
      <c r="E291" s="247" t="s">
        <v>21</v>
      </c>
      <c r="F291" s="248" t="s">
        <v>947</v>
      </c>
      <c r="G291" s="246"/>
      <c r="H291" s="249">
        <v>386.32799999999997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AT291" s="255" t="s">
        <v>155</v>
      </c>
      <c r="AU291" s="255" t="s">
        <v>82</v>
      </c>
      <c r="AV291" s="13" t="s">
        <v>151</v>
      </c>
      <c r="AW291" s="13" t="s">
        <v>35</v>
      </c>
      <c r="AX291" s="13" t="s">
        <v>80</v>
      </c>
      <c r="AY291" s="255" t="s">
        <v>144</v>
      </c>
    </row>
    <row r="292" spans="2:65" s="1" customFormat="1" ht="16.5" customHeight="1">
      <c r="B292" s="41"/>
      <c r="C292" s="192" t="s">
        <v>416</v>
      </c>
      <c r="D292" s="192" t="s">
        <v>146</v>
      </c>
      <c r="E292" s="193" t="s">
        <v>1132</v>
      </c>
      <c r="F292" s="194" t="s">
        <v>1133</v>
      </c>
      <c r="G292" s="195" t="s">
        <v>149</v>
      </c>
      <c r="H292" s="196">
        <v>17.331</v>
      </c>
      <c r="I292" s="197"/>
      <c r="J292" s="198">
        <f>ROUND(I292*H292,2)</f>
        <v>0</v>
      </c>
      <c r="K292" s="194" t="s">
        <v>150</v>
      </c>
      <c r="L292" s="61"/>
      <c r="M292" s="199" t="s">
        <v>21</v>
      </c>
      <c r="N292" s="200" t="s">
        <v>43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151</v>
      </c>
      <c r="AT292" s="24" t="s">
        <v>146</v>
      </c>
      <c r="AU292" s="24" t="s">
        <v>82</v>
      </c>
      <c r="AY292" s="24" t="s">
        <v>144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80</v>
      </c>
      <c r="BK292" s="203">
        <f>ROUND(I292*H292,2)</f>
        <v>0</v>
      </c>
      <c r="BL292" s="24" t="s">
        <v>151</v>
      </c>
      <c r="BM292" s="24" t="s">
        <v>1134</v>
      </c>
    </row>
    <row r="293" spans="2:65" s="1" customFormat="1" ht="13.5">
      <c r="B293" s="41"/>
      <c r="C293" s="63"/>
      <c r="D293" s="204" t="s">
        <v>153</v>
      </c>
      <c r="E293" s="63"/>
      <c r="F293" s="205" t="s">
        <v>1133</v>
      </c>
      <c r="G293" s="63"/>
      <c r="H293" s="63"/>
      <c r="I293" s="163"/>
      <c r="J293" s="63"/>
      <c r="K293" s="63"/>
      <c r="L293" s="61"/>
      <c r="M293" s="206"/>
      <c r="N293" s="42"/>
      <c r="O293" s="42"/>
      <c r="P293" s="42"/>
      <c r="Q293" s="42"/>
      <c r="R293" s="42"/>
      <c r="S293" s="42"/>
      <c r="T293" s="78"/>
      <c r="AT293" s="24" t="s">
        <v>153</v>
      </c>
      <c r="AU293" s="24" t="s">
        <v>82</v>
      </c>
    </row>
    <row r="294" spans="2:65" s="12" customFormat="1" ht="13.5">
      <c r="B294" s="219"/>
      <c r="C294" s="220"/>
      <c r="D294" s="204" t="s">
        <v>155</v>
      </c>
      <c r="E294" s="221" t="s">
        <v>21</v>
      </c>
      <c r="F294" s="222" t="s">
        <v>1135</v>
      </c>
      <c r="G294" s="220"/>
      <c r="H294" s="221" t="s">
        <v>21</v>
      </c>
      <c r="I294" s="223"/>
      <c r="J294" s="220"/>
      <c r="K294" s="220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155</v>
      </c>
      <c r="AU294" s="228" t="s">
        <v>82</v>
      </c>
      <c r="AV294" s="12" t="s">
        <v>80</v>
      </c>
      <c r="AW294" s="12" t="s">
        <v>35</v>
      </c>
      <c r="AX294" s="12" t="s">
        <v>72</v>
      </c>
      <c r="AY294" s="228" t="s">
        <v>144</v>
      </c>
    </row>
    <row r="295" spans="2:65" s="11" customFormat="1" ht="13.5">
      <c r="B295" s="207"/>
      <c r="C295" s="208"/>
      <c r="D295" s="204" t="s">
        <v>155</v>
      </c>
      <c r="E295" s="209" t="s">
        <v>21</v>
      </c>
      <c r="F295" s="210" t="s">
        <v>1136</v>
      </c>
      <c r="G295" s="208"/>
      <c r="H295" s="211">
        <v>17.331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155</v>
      </c>
      <c r="AU295" s="217" t="s">
        <v>82</v>
      </c>
      <c r="AV295" s="11" t="s">
        <v>82</v>
      </c>
      <c r="AW295" s="11" t="s">
        <v>35</v>
      </c>
      <c r="AX295" s="11" t="s">
        <v>80</v>
      </c>
      <c r="AY295" s="217" t="s">
        <v>144</v>
      </c>
    </row>
    <row r="296" spans="2:65" s="1" customFormat="1" ht="25.5" customHeight="1">
      <c r="B296" s="41"/>
      <c r="C296" s="192" t="s">
        <v>422</v>
      </c>
      <c r="D296" s="192" t="s">
        <v>146</v>
      </c>
      <c r="E296" s="193" t="s">
        <v>1137</v>
      </c>
      <c r="F296" s="194" t="s">
        <v>1138</v>
      </c>
      <c r="G296" s="195" t="s">
        <v>149</v>
      </c>
      <c r="H296" s="196">
        <v>40.770000000000003</v>
      </c>
      <c r="I296" s="197"/>
      <c r="J296" s="198">
        <f>ROUND(I296*H296,2)</f>
        <v>0</v>
      </c>
      <c r="K296" s="194" t="s">
        <v>150</v>
      </c>
      <c r="L296" s="61"/>
      <c r="M296" s="199" t="s">
        <v>21</v>
      </c>
      <c r="N296" s="200" t="s">
        <v>43</v>
      </c>
      <c r="O296" s="4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4" t="s">
        <v>151</v>
      </c>
      <c r="AT296" s="24" t="s">
        <v>146</v>
      </c>
      <c r="AU296" s="24" t="s">
        <v>82</v>
      </c>
      <c r="AY296" s="24" t="s">
        <v>144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80</v>
      </c>
      <c r="BK296" s="203">
        <f>ROUND(I296*H296,2)</f>
        <v>0</v>
      </c>
      <c r="BL296" s="24" t="s">
        <v>151</v>
      </c>
      <c r="BM296" s="24" t="s">
        <v>1139</v>
      </c>
    </row>
    <row r="297" spans="2:65" s="1" customFormat="1" ht="13.5">
      <c r="B297" s="41"/>
      <c r="C297" s="63"/>
      <c r="D297" s="204" t="s">
        <v>153</v>
      </c>
      <c r="E297" s="63"/>
      <c r="F297" s="205" t="s">
        <v>1138</v>
      </c>
      <c r="G297" s="63"/>
      <c r="H297" s="63"/>
      <c r="I297" s="163"/>
      <c r="J297" s="63"/>
      <c r="K297" s="63"/>
      <c r="L297" s="61"/>
      <c r="M297" s="206"/>
      <c r="N297" s="42"/>
      <c r="O297" s="42"/>
      <c r="P297" s="42"/>
      <c r="Q297" s="42"/>
      <c r="R297" s="42"/>
      <c r="S297" s="42"/>
      <c r="T297" s="78"/>
      <c r="AT297" s="24" t="s">
        <v>153</v>
      </c>
      <c r="AU297" s="24" t="s">
        <v>82</v>
      </c>
    </row>
    <row r="298" spans="2:65" s="12" customFormat="1" ht="13.5">
      <c r="B298" s="219"/>
      <c r="C298" s="220"/>
      <c r="D298" s="204" t="s">
        <v>155</v>
      </c>
      <c r="E298" s="221" t="s">
        <v>21</v>
      </c>
      <c r="F298" s="222" t="s">
        <v>1140</v>
      </c>
      <c r="G298" s="220"/>
      <c r="H298" s="221" t="s">
        <v>21</v>
      </c>
      <c r="I298" s="223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155</v>
      </c>
      <c r="AU298" s="228" t="s">
        <v>82</v>
      </c>
      <c r="AV298" s="12" t="s">
        <v>80</v>
      </c>
      <c r="AW298" s="12" t="s">
        <v>35</v>
      </c>
      <c r="AX298" s="12" t="s">
        <v>72</v>
      </c>
      <c r="AY298" s="228" t="s">
        <v>144</v>
      </c>
    </row>
    <row r="299" spans="2:65" s="11" customFormat="1" ht="13.5">
      <c r="B299" s="207"/>
      <c r="C299" s="208"/>
      <c r="D299" s="204" t="s">
        <v>155</v>
      </c>
      <c r="E299" s="209" t="s">
        <v>21</v>
      </c>
      <c r="F299" s="210" t="s">
        <v>1141</v>
      </c>
      <c r="G299" s="208"/>
      <c r="H299" s="211">
        <v>19.11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1" customFormat="1" ht="13.5">
      <c r="B300" s="207"/>
      <c r="C300" s="208"/>
      <c r="D300" s="204" t="s">
        <v>155</v>
      </c>
      <c r="E300" s="209" t="s">
        <v>21</v>
      </c>
      <c r="F300" s="210" t="s">
        <v>1142</v>
      </c>
      <c r="G300" s="208"/>
      <c r="H300" s="211">
        <v>21.66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3" customFormat="1" ht="13.5">
      <c r="B301" s="245"/>
      <c r="C301" s="246"/>
      <c r="D301" s="204" t="s">
        <v>155</v>
      </c>
      <c r="E301" s="247" t="s">
        <v>21</v>
      </c>
      <c r="F301" s="248" t="s">
        <v>947</v>
      </c>
      <c r="G301" s="246"/>
      <c r="H301" s="249">
        <v>40.770000000000003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155</v>
      </c>
      <c r="AU301" s="255" t="s">
        <v>82</v>
      </c>
      <c r="AV301" s="13" t="s">
        <v>151</v>
      </c>
      <c r="AW301" s="13" t="s">
        <v>35</v>
      </c>
      <c r="AX301" s="13" t="s">
        <v>80</v>
      </c>
      <c r="AY301" s="255" t="s">
        <v>144</v>
      </c>
    </row>
    <row r="302" spans="2:65" s="1" customFormat="1" ht="16.5" customHeight="1">
      <c r="B302" s="41"/>
      <c r="C302" s="192" t="s">
        <v>428</v>
      </c>
      <c r="D302" s="192" t="s">
        <v>146</v>
      </c>
      <c r="E302" s="193" t="s">
        <v>1143</v>
      </c>
      <c r="F302" s="194" t="s">
        <v>1144</v>
      </c>
      <c r="G302" s="195" t="s">
        <v>149</v>
      </c>
      <c r="H302" s="196">
        <v>79.367000000000004</v>
      </c>
      <c r="I302" s="197"/>
      <c r="J302" s="198">
        <f>ROUND(I302*H302,2)</f>
        <v>0</v>
      </c>
      <c r="K302" s="194" t="s">
        <v>150</v>
      </c>
      <c r="L302" s="61"/>
      <c r="M302" s="199" t="s">
        <v>21</v>
      </c>
      <c r="N302" s="200" t="s">
        <v>43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151</v>
      </c>
      <c r="AT302" s="24" t="s">
        <v>146</v>
      </c>
      <c r="AU302" s="24" t="s">
        <v>82</v>
      </c>
      <c r="AY302" s="24" t="s">
        <v>144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80</v>
      </c>
      <c r="BK302" s="203">
        <f>ROUND(I302*H302,2)</f>
        <v>0</v>
      </c>
      <c r="BL302" s="24" t="s">
        <v>151</v>
      </c>
      <c r="BM302" s="24" t="s">
        <v>1145</v>
      </c>
    </row>
    <row r="303" spans="2:65" s="1" customFormat="1" ht="13.5">
      <c r="B303" s="41"/>
      <c r="C303" s="63"/>
      <c r="D303" s="204" t="s">
        <v>153</v>
      </c>
      <c r="E303" s="63"/>
      <c r="F303" s="205" t="s">
        <v>1144</v>
      </c>
      <c r="G303" s="63"/>
      <c r="H303" s="63"/>
      <c r="I303" s="163"/>
      <c r="J303" s="63"/>
      <c r="K303" s="63"/>
      <c r="L303" s="61"/>
      <c r="M303" s="206"/>
      <c r="N303" s="42"/>
      <c r="O303" s="42"/>
      <c r="P303" s="42"/>
      <c r="Q303" s="42"/>
      <c r="R303" s="42"/>
      <c r="S303" s="42"/>
      <c r="T303" s="78"/>
      <c r="AT303" s="24" t="s">
        <v>153</v>
      </c>
      <c r="AU303" s="24" t="s">
        <v>82</v>
      </c>
    </row>
    <row r="304" spans="2:65" s="11" customFormat="1" ht="13.5">
      <c r="B304" s="207"/>
      <c r="C304" s="208"/>
      <c r="D304" s="204" t="s">
        <v>155</v>
      </c>
      <c r="E304" s="209" t="s">
        <v>21</v>
      </c>
      <c r="F304" s="210" t="s">
        <v>1146</v>
      </c>
      <c r="G304" s="208"/>
      <c r="H304" s="211">
        <v>79.367000000000004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155</v>
      </c>
      <c r="AU304" s="217" t="s">
        <v>82</v>
      </c>
      <c r="AV304" s="11" t="s">
        <v>82</v>
      </c>
      <c r="AW304" s="11" t="s">
        <v>35</v>
      </c>
      <c r="AX304" s="11" t="s">
        <v>80</v>
      </c>
      <c r="AY304" s="217" t="s">
        <v>144</v>
      </c>
    </row>
    <row r="305" spans="2:65" s="1" customFormat="1" ht="16.5" customHeight="1">
      <c r="B305" s="41"/>
      <c r="C305" s="229" t="s">
        <v>437</v>
      </c>
      <c r="D305" s="229" t="s">
        <v>273</v>
      </c>
      <c r="E305" s="230" t="s">
        <v>377</v>
      </c>
      <c r="F305" s="231" t="s">
        <v>378</v>
      </c>
      <c r="G305" s="232" t="s">
        <v>379</v>
      </c>
      <c r="H305" s="233">
        <v>3.1749999999999998</v>
      </c>
      <c r="I305" s="234"/>
      <c r="J305" s="235">
        <f>ROUND(I305*H305,2)</f>
        <v>0</v>
      </c>
      <c r="K305" s="231" t="s">
        <v>150</v>
      </c>
      <c r="L305" s="236"/>
      <c r="M305" s="237" t="s">
        <v>21</v>
      </c>
      <c r="N305" s="238" t="s">
        <v>43</v>
      </c>
      <c r="O305" s="42"/>
      <c r="P305" s="201">
        <f>O305*H305</f>
        <v>0</v>
      </c>
      <c r="Q305" s="201">
        <v>1E-3</v>
      </c>
      <c r="R305" s="201">
        <f>Q305*H305</f>
        <v>3.1749999999999999E-3</v>
      </c>
      <c r="S305" s="201">
        <v>0</v>
      </c>
      <c r="T305" s="202">
        <f>S305*H305</f>
        <v>0</v>
      </c>
      <c r="AR305" s="24" t="s">
        <v>193</v>
      </c>
      <c r="AT305" s="24" t="s">
        <v>273</v>
      </c>
      <c r="AU305" s="24" t="s">
        <v>82</v>
      </c>
      <c r="AY305" s="24" t="s">
        <v>144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80</v>
      </c>
      <c r="BK305" s="203">
        <f>ROUND(I305*H305,2)</f>
        <v>0</v>
      </c>
      <c r="BL305" s="24" t="s">
        <v>151</v>
      </c>
      <c r="BM305" s="24" t="s">
        <v>1147</v>
      </c>
    </row>
    <row r="306" spans="2:65" s="1" customFormat="1" ht="13.5">
      <c r="B306" s="41"/>
      <c r="C306" s="63"/>
      <c r="D306" s="204" t="s">
        <v>153</v>
      </c>
      <c r="E306" s="63"/>
      <c r="F306" s="205" t="s">
        <v>378</v>
      </c>
      <c r="G306" s="63"/>
      <c r="H306" s="63"/>
      <c r="I306" s="163"/>
      <c r="J306" s="63"/>
      <c r="K306" s="63"/>
      <c r="L306" s="61"/>
      <c r="M306" s="206"/>
      <c r="N306" s="42"/>
      <c r="O306" s="42"/>
      <c r="P306" s="42"/>
      <c r="Q306" s="42"/>
      <c r="R306" s="42"/>
      <c r="S306" s="42"/>
      <c r="T306" s="78"/>
      <c r="AT306" s="24" t="s">
        <v>153</v>
      </c>
      <c r="AU306" s="24" t="s">
        <v>82</v>
      </c>
    </row>
    <row r="307" spans="2:65" s="12" customFormat="1" ht="13.5">
      <c r="B307" s="219"/>
      <c r="C307" s="220"/>
      <c r="D307" s="204" t="s">
        <v>155</v>
      </c>
      <c r="E307" s="221" t="s">
        <v>21</v>
      </c>
      <c r="F307" s="222" t="s">
        <v>1148</v>
      </c>
      <c r="G307" s="220"/>
      <c r="H307" s="221" t="s">
        <v>21</v>
      </c>
      <c r="I307" s="223"/>
      <c r="J307" s="220"/>
      <c r="K307" s="220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155</v>
      </c>
      <c r="AU307" s="228" t="s">
        <v>82</v>
      </c>
      <c r="AV307" s="12" t="s">
        <v>80</v>
      </c>
      <c r="AW307" s="12" t="s">
        <v>35</v>
      </c>
      <c r="AX307" s="12" t="s">
        <v>72</v>
      </c>
      <c r="AY307" s="228" t="s">
        <v>144</v>
      </c>
    </row>
    <row r="308" spans="2:65" s="11" customFormat="1" ht="13.5">
      <c r="B308" s="207"/>
      <c r="C308" s="208"/>
      <c r="D308" s="204" t="s">
        <v>155</v>
      </c>
      <c r="E308" s="209" t="s">
        <v>21</v>
      </c>
      <c r="F308" s="210" t="s">
        <v>1149</v>
      </c>
      <c r="G308" s="208"/>
      <c r="H308" s="211">
        <v>3.1749999999999998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80</v>
      </c>
      <c r="AY308" s="217" t="s">
        <v>144</v>
      </c>
    </row>
    <row r="309" spans="2:65" s="1" customFormat="1" ht="16.5" customHeight="1">
      <c r="B309" s="41"/>
      <c r="C309" s="192" t="s">
        <v>445</v>
      </c>
      <c r="D309" s="192" t="s">
        <v>146</v>
      </c>
      <c r="E309" s="193" t="s">
        <v>1150</v>
      </c>
      <c r="F309" s="194" t="s">
        <v>1151</v>
      </c>
      <c r="G309" s="195" t="s">
        <v>149</v>
      </c>
      <c r="H309" s="196">
        <v>38.597000000000001</v>
      </c>
      <c r="I309" s="197"/>
      <c r="J309" s="198">
        <f>ROUND(I309*H309,2)</f>
        <v>0</v>
      </c>
      <c r="K309" s="194" t="s">
        <v>150</v>
      </c>
      <c r="L309" s="61"/>
      <c r="M309" s="199" t="s">
        <v>21</v>
      </c>
      <c r="N309" s="200" t="s">
        <v>43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151</v>
      </c>
      <c r="AT309" s="24" t="s">
        <v>146</v>
      </c>
      <c r="AU309" s="24" t="s">
        <v>82</v>
      </c>
      <c r="AY309" s="24" t="s">
        <v>144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80</v>
      </c>
      <c r="BK309" s="203">
        <f>ROUND(I309*H309,2)</f>
        <v>0</v>
      </c>
      <c r="BL309" s="24" t="s">
        <v>151</v>
      </c>
      <c r="BM309" s="24" t="s">
        <v>1152</v>
      </c>
    </row>
    <row r="310" spans="2:65" s="1" customFormat="1" ht="13.5">
      <c r="B310" s="41"/>
      <c r="C310" s="63"/>
      <c r="D310" s="204" t="s">
        <v>153</v>
      </c>
      <c r="E310" s="63"/>
      <c r="F310" s="205" t="s">
        <v>1151</v>
      </c>
      <c r="G310" s="63"/>
      <c r="H310" s="63"/>
      <c r="I310" s="163"/>
      <c r="J310" s="63"/>
      <c r="K310" s="63"/>
      <c r="L310" s="61"/>
      <c r="M310" s="206"/>
      <c r="N310" s="42"/>
      <c r="O310" s="42"/>
      <c r="P310" s="42"/>
      <c r="Q310" s="42"/>
      <c r="R310" s="42"/>
      <c r="S310" s="42"/>
      <c r="T310" s="78"/>
      <c r="AT310" s="24" t="s">
        <v>153</v>
      </c>
      <c r="AU310" s="24" t="s">
        <v>82</v>
      </c>
    </row>
    <row r="311" spans="2:65" s="11" customFormat="1" ht="13.5">
      <c r="B311" s="207"/>
      <c r="C311" s="208"/>
      <c r="D311" s="204" t="s">
        <v>155</v>
      </c>
      <c r="E311" s="209" t="s">
        <v>21</v>
      </c>
      <c r="F311" s="210" t="s">
        <v>1153</v>
      </c>
      <c r="G311" s="208"/>
      <c r="H311" s="211">
        <v>38.597000000000001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155</v>
      </c>
      <c r="AU311" s="217" t="s">
        <v>82</v>
      </c>
      <c r="AV311" s="11" t="s">
        <v>82</v>
      </c>
      <c r="AW311" s="11" t="s">
        <v>35</v>
      </c>
      <c r="AX311" s="11" t="s">
        <v>80</v>
      </c>
      <c r="AY311" s="217" t="s">
        <v>144</v>
      </c>
    </row>
    <row r="312" spans="2:65" s="1" customFormat="1" ht="16.5" customHeight="1">
      <c r="B312" s="41"/>
      <c r="C312" s="192" t="s">
        <v>451</v>
      </c>
      <c r="D312" s="192" t="s">
        <v>146</v>
      </c>
      <c r="E312" s="193" t="s">
        <v>1154</v>
      </c>
      <c r="F312" s="194" t="s">
        <v>1155</v>
      </c>
      <c r="G312" s="195" t="s">
        <v>149</v>
      </c>
      <c r="H312" s="196">
        <v>38.597000000000001</v>
      </c>
      <c r="I312" s="197"/>
      <c r="J312" s="198">
        <f>ROUND(I312*H312,2)</f>
        <v>0</v>
      </c>
      <c r="K312" s="194" t="s">
        <v>150</v>
      </c>
      <c r="L312" s="61"/>
      <c r="M312" s="199" t="s">
        <v>21</v>
      </c>
      <c r="N312" s="200" t="s">
        <v>43</v>
      </c>
      <c r="O312" s="42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AR312" s="24" t="s">
        <v>151</v>
      </c>
      <c r="AT312" s="24" t="s">
        <v>146</v>
      </c>
      <c r="AU312" s="24" t="s">
        <v>82</v>
      </c>
      <c r="AY312" s="24" t="s">
        <v>144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80</v>
      </c>
      <c r="BK312" s="203">
        <f>ROUND(I312*H312,2)</f>
        <v>0</v>
      </c>
      <c r="BL312" s="24" t="s">
        <v>151</v>
      </c>
      <c r="BM312" s="24" t="s">
        <v>1156</v>
      </c>
    </row>
    <row r="313" spans="2:65" s="1" customFormat="1" ht="13.5">
      <c r="B313" s="41"/>
      <c r="C313" s="63"/>
      <c r="D313" s="204" t="s">
        <v>153</v>
      </c>
      <c r="E313" s="63"/>
      <c r="F313" s="205" t="s">
        <v>1155</v>
      </c>
      <c r="G313" s="63"/>
      <c r="H313" s="63"/>
      <c r="I313" s="163"/>
      <c r="J313" s="63"/>
      <c r="K313" s="63"/>
      <c r="L313" s="61"/>
      <c r="M313" s="206"/>
      <c r="N313" s="42"/>
      <c r="O313" s="42"/>
      <c r="P313" s="42"/>
      <c r="Q313" s="42"/>
      <c r="R313" s="42"/>
      <c r="S313" s="42"/>
      <c r="T313" s="78"/>
      <c r="AT313" s="24" t="s">
        <v>153</v>
      </c>
      <c r="AU313" s="24" t="s">
        <v>82</v>
      </c>
    </row>
    <row r="314" spans="2:65" s="12" customFormat="1" ht="13.5">
      <c r="B314" s="219"/>
      <c r="C314" s="220"/>
      <c r="D314" s="204" t="s">
        <v>155</v>
      </c>
      <c r="E314" s="221" t="s">
        <v>21</v>
      </c>
      <c r="F314" s="222" t="s">
        <v>1157</v>
      </c>
      <c r="G314" s="220"/>
      <c r="H314" s="221" t="s">
        <v>21</v>
      </c>
      <c r="I314" s="223"/>
      <c r="J314" s="220"/>
      <c r="K314" s="220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155</v>
      </c>
      <c r="AU314" s="228" t="s">
        <v>82</v>
      </c>
      <c r="AV314" s="12" t="s">
        <v>80</v>
      </c>
      <c r="AW314" s="12" t="s">
        <v>35</v>
      </c>
      <c r="AX314" s="12" t="s">
        <v>72</v>
      </c>
      <c r="AY314" s="228" t="s">
        <v>144</v>
      </c>
    </row>
    <row r="315" spans="2:65" s="11" customFormat="1" ht="13.5">
      <c r="B315" s="207"/>
      <c r="C315" s="208"/>
      <c r="D315" s="204" t="s">
        <v>155</v>
      </c>
      <c r="E315" s="209" t="s">
        <v>21</v>
      </c>
      <c r="F315" s="210" t="s">
        <v>1158</v>
      </c>
      <c r="G315" s="208"/>
      <c r="H315" s="211">
        <v>18.277999999999999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1" customFormat="1" ht="13.5">
      <c r="B316" s="207"/>
      <c r="C316" s="208"/>
      <c r="D316" s="204" t="s">
        <v>155</v>
      </c>
      <c r="E316" s="209" t="s">
        <v>21</v>
      </c>
      <c r="F316" s="210" t="s">
        <v>1159</v>
      </c>
      <c r="G316" s="208"/>
      <c r="H316" s="211">
        <v>20.318999999999999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3" customFormat="1" ht="13.5">
      <c r="B317" s="245"/>
      <c r="C317" s="246"/>
      <c r="D317" s="204" t="s">
        <v>155</v>
      </c>
      <c r="E317" s="247" t="s">
        <v>21</v>
      </c>
      <c r="F317" s="248" t="s">
        <v>947</v>
      </c>
      <c r="G317" s="246"/>
      <c r="H317" s="249">
        <v>38.597000000000001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155</v>
      </c>
      <c r="AU317" s="255" t="s">
        <v>82</v>
      </c>
      <c r="AV317" s="13" t="s">
        <v>151</v>
      </c>
      <c r="AW317" s="13" t="s">
        <v>35</v>
      </c>
      <c r="AX317" s="13" t="s">
        <v>80</v>
      </c>
      <c r="AY317" s="255" t="s">
        <v>144</v>
      </c>
    </row>
    <row r="318" spans="2:65" s="1" customFormat="1" ht="16.5" customHeight="1">
      <c r="B318" s="41"/>
      <c r="C318" s="229" t="s">
        <v>457</v>
      </c>
      <c r="D318" s="229" t="s">
        <v>273</v>
      </c>
      <c r="E318" s="230" t="s">
        <v>1160</v>
      </c>
      <c r="F318" s="231" t="s">
        <v>1161</v>
      </c>
      <c r="G318" s="232" t="s">
        <v>310</v>
      </c>
      <c r="H318" s="233">
        <v>21.428999999999998</v>
      </c>
      <c r="I318" s="234"/>
      <c r="J318" s="235">
        <f>ROUND(I318*H318,2)</f>
        <v>0</v>
      </c>
      <c r="K318" s="231" t="s">
        <v>150</v>
      </c>
      <c r="L318" s="236"/>
      <c r="M318" s="237" t="s">
        <v>21</v>
      </c>
      <c r="N318" s="238" t="s">
        <v>43</v>
      </c>
      <c r="O318" s="42"/>
      <c r="P318" s="201">
        <f>O318*H318</f>
        <v>0</v>
      </c>
      <c r="Q318" s="201">
        <v>1</v>
      </c>
      <c r="R318" s="201">
        <f>Q318*H318</f>
        <v>21.428999999999998</v>
      </c>
      <c r="S318" s="201">
        <v>0</v>
      </c>
      <c r="T318" s="202">
        <f>S318*H318</f>
        <v>0</v>
      </c>
      <c r="AR318" s="24" t="s">
        <v>193</v>
      </c>
      <c r="AT318" s="24" t="s">
        <v>273</v>
      </c>
      <c r="AU318" s="24" t="s">
        <v>82</v>
      </c>
      <c r="AY318" s="24" t="s">
        <v>144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4" t="s">
        <v>80</v>
      </c>
      <c r="BK318" s="203">
        <f>ROUND(I318*H318,2)</f>
        <v>0</v>
      </c>
      <c r="BL318" s="24" t="s">
        <v>151</v>
      </c>
      <c r="BM318" s="24" t="s">
        <v>1162</v>
      </c>
    </row>
    <row r="319" spans="2:65" s="1" customFormat="1" ht="13.5">
      <c r="B319" s="41"/>
      <c r="C319" s="63"/>
      <c r="D319" s="204" t="s">
        <v>153</v>
      </c>
      <c r="E319" s="63"/>
      <c r="F319" s="205" t="s">
        <v>1161</v>
      </c>
      <c r="G319" s="63"/>
      <c r="H319" s="63"/>
      <c r="I319" s="163"/>
      <c r="J319" s="63"/>
      <c r="K319" s="63"/>
      <c r="L319" s="61"/>
      <c r="M319" s="206"/>
      <c r="N319" s="42"/>
      <c r="O319" s="42"/>
      <c r="P319" s="42"/>
      <c r="Q319" s="42"/>
      <c r="R319" s="42"/>
      <c r="S319" s="42"/>
      <c r="T319" s="78"/>
      <c r="AT319" s="24" t="s">
        <v>153</v>
      </c>
      <c r="AU319" s="24" t="s">
        <v>82</v>
      </c>
    </row>
    <row r="320" spans="2:65" s="12" customFormat="1" ht="13.5">
      <c r="B320" s="219"/>
      <c r="C320" s="220"/>
      <c r="D320" s="204" t="s">
        <v>155</v>
      </c>
      <c r="E320" s="221" t="s">
        <v>21</v>
      </c>
      <c r="F320" s="222" t="s">
        <v>1163</v>
      </c>
      <c r="G320" s="220"/>
      <c r="H320" s="221" t="s">
        <v>21</v>
      </c>
      <c r="I320" s="223"/>
      <c r="J320" s="220"/>
      <c r="K320" s="220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155</v>
      </c>
      <c r="AU320" s="228" t="s">
        <v>82</v>
      </c>
      <c r="AV320" s="12" t="s">
        <v>80</v>
      </c>
      <c r="AW320" s="12" t="s">
        <v>35</v>
      </c>
      <c r="AX320" s="12" t="s">
        <v>72</v>
      </c>
      <c r="AY320" s="228" t="s">
        <v>144</v>
      </c>
    </row>
    <row r="321" spans="2:65" s="11" customFormat="1" ht="13.5">
      <c r="B321" s="207"/>
      <c r="C321" s="208"/>
      <c r="D321" s="204" t="s">
        <v>155</v>
      </c>
      <c r="E321" s="209" t="s">
        <v>21</v>
      </c>
      <c r="F321" s="210" t="s">
        <v>1164</v>
      </c>
      <c r="G321" s="208"/>
      <c r="H321" s="211">
        <v>21.428999999999998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80</v>
      </c>
      <c r="AY321" s="217" t="s">
        <v>144</v>
      </c>
    </row>
    <row r="322" spans="2:65" s="1" customFormat="1" ht="25.5" customHeight="1">
      <c r="B322" s="41"/>
      <c r="C322" s="192" t="s">
        <v>463</v>
      </c>
      <c r="D322" s="192" t="s">
        <v>146</v>
      </c>
      <c r="E322" s="193" t="s">
        <v>1165</v>
      </c>
      <c r="F322" s="194" t="s">
        <v>1166</v>
      </c>
      <c r="G322" s="195" t="s">
        <v>149</v>
      </c>
      <c r="H322" s="196">
        <v>79.367000000000004</v>
      </c>
      <c r="I322" s="197"/>
      <c r="J322" s="198">
        <f>ROUND(I322*H322,2)</f>
        <v>0</v>
      </c>
      <c r="K322" s="194" t="s">
        <v>150</v>
      </c>
      <c r="L322" s="61"/>
      <c r="M322" s="199" t="s">
        <v>21</v>
      </c>
      <c r="N322" s="200" t="s">
        <v>43</v>
      </c>
      <c r="O322" s="4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AR322" s="24" t="s">
        <v>151</v>
      </c>
      <c r="AT322" s="24" t="s">
        <v>146</v>
      </c>
      <c r="AU322" s="24" t="s">
        <v>82</v>
      </c>
      <c r="AY322" s="24" t="s">
        <v>144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80</v>
      </c>
      <c r="BK322" s="203">
        <f>ROUND(I322*H322,2)</f>
        <v>0</v>
      </c>
      <c r="BL322" s="24" t="s">
        <v>151</v>
      </c>
      <c r="BM322" s="24" t="s">
        <v>1167</v>
      </c>
    </row>
    <row r="323" spans="2:65" s="1" customFormat="1" ht="13.5">
      <c r="B323" s="41"/>
      <c r="C323" s="63"/>
      <c r="D323" s="204" t="s">
        <v>153</v>
      </c>
      <c r="E323" s="63"/>
      <c r="F323" s="205" t="s">
        <v>1166</v>
      </c>
      <c r="G323" s="63"/>
      <c r="H323" s="63"/>
      <c r="I323" s="163"/>
      <c r="J323" s="63"/>
      <c r="K323" s="63"/>
      <c r="L323" s="61"/>
      <c r="M323" s="206"/>
      <c r="N323" s="42"/>
      <c r="O323" s="42"/>
      <c r="P323" s="42"/>
      <c r="Q323" s="42"/>
      <c r="R323" s="42"/>
      <c r="S323" s="42"/>
      <c r="T323" s="78"/>
      <c r="AT323" s="24" t="s">
        <v>153</v>
      </c>
      <c r="AU323" s="24" t="s">
        <v>82</v>
      </c>
    </row>
    <row r="324" spans="2:65" s="11" customFormat="1" ht="13.5">
      <c r="B324" s="207"/>
      <c r="C324" s="208"/>
      <c r="D324" s="204" t="s">
        <v>155</v>
      </c>
      <c r="E324" s="209" t="s">
        <v>21</v>
      </c>
      <c r="F324" s="210" t="s">
        <v>1146</v>
      </c>
      <c r="G324" s="208"/>
      <c r="H324" s="211">
        <v>79.367000000000004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155</v>
      </c>
      <c r="AU324" s="217" t="s">
        <v>82</v>
      </c>
      <c r="AV324" s="11" t="s">
        <v>82</v>
      </c>
      <c r="AW324" s="11" t="s">
        <v>35</v>
      </c>
      <c r="AX324" s="11" t="s">
        <v>80</v>
      </c>
      <c r="AY324" s="217" t="s">
        <v>144</v>
      </c>
    </row>
    <row r="325" spans="2:65" s="1" customFormat="1" ht="16.5" customHeight="1">
      <c r="B325" s="41"/>
      <c r="C325" s="192" t="s">
        <v>466</v>
      </c>
      <c r="D325" s="192" t="s">
        <v>146</v>
      </c>
      <c r="E325" s="193" t="s">
        <v>1168</v>
      </c>
      <c r="F325" s="194" t="s">
        <v>1169</v>
      </c>
      <c r="G325" s="195" t="s">
        <v>149</v>
      </c>
      <c r="H325" s="196">
        <v>79.367000000000004</v>
      </c>
      <c r="I325" s="197"/>
      <c r="J325" s="198">
        <f>ROUND(I325*H325,2)</f>
        <v>0</v>
      </c>
      <c r="K325" s="194" t="s">
        <v>150</v>
      </c>
      <c r="L325" s="61"/>
      <c r="M325" s="199" t="s">
        <v>21</v>
      </c>
      <c r="N325" s="200" t="s">
        <v>43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4" t="s">
        <v>151</v>
      </c>
      <c r="AT325" s="24" t="s">
        <v>146</v>
      </c>
      <c r="AU325" s="24" t="s">
        <v>82</v>
      </c>
      <c r="AY325" s="24" t="s">
        <v>144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80</v>
      </c>
      <c r="BK325" s="203">
        <f>ROUND(I325*H325,2)</f>
        <v>0</v>
      </c>
      <c r="BL325" s="24" t="s">
        <v>151</v>
      </c>
      <c r="BM325" s="24" t="s">
        <v>1170</v>
      </c>
    </row>
    <row r="326" spans="2:65" s="1" customFormat="1" ht="13.5">
      <c r="B326" s="41"/>
      <c r="C326" s="63"/>
      <c r="D326" s="204" t="s">
        <v>153</v>
      </c>
      <c r="E326" s="63"/>
      <c r="F326" s="205" t="s">
        <v>1169</v>
      </c>
      <c r="G326" s="63"/>
      <c r="H326" s="63"/>
      <c r="I326" s="163"/>
      <c r="J326" s="63"/>
      <c r="K326" s="63"/>
      <c r="L326" s="61"/>
      <c r="M326" s="206"/>
      <c r="N326" s="42"/>
      <c r="O326" s="42"/>
      <c r="P326" s="42"/>
      <c r="Q326" s="42"/>
      <c r="R326" s="42"/>
      <c r="S326" s="42"/>
      <c r="T326" s="78"/>
      <c r="AT326" s="24" t="s">
        <v>153</v>
      </c>
      <c r="AU326" s="24" t="s">
        <v>82</v>
      </c>
    </row>
    <row r="327" spans="2:65" s="11" customFormat="1" ht="13.5">
      <c r="B327" s="207"/>
      <c r="C327" s="208"/>
      <c r="D327" s="204" t="s">
        <v>155</v>
      </c>
      <c r="E327" s="209" t="s">
        <v>21</v>
      </c>
      <c r="F327" s="210" t="s">
        <v>1146</v>
      </c>
      <c r="G327" s="208"/>
      <c r="H327" s="211">
        <v>79.367000000000004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155</v>
      </c>
      <c r="AU327" s="217" t="s">
        <v>82</v>
      </c>
      <c r="AV327" s="11" t="s">
        <v>82</v>
      </c>
      <c r="AW327" s="11" t="s">
        <v>35</v>
      </c>
      <c r="AX327" s="11" t="s">
        <v>80</v>
      </c>
      <c r="AY327" s="217" t="s">
        <v>144</v>
      </c>
    </row>
    <row r="328" spans="2:65" s="1" customFormat="1" ht="16.5" customHeight="1">
      <c r="B328" s="41"/>
      <c r="C328" s="192" t="s">
        <v>472</v>
      </c>
      <c r="D328" s="192" t="s">
        <v>146</v>
      </c>
      <c r="E328" s="193" t="s">
        <v>1171</v>
      </c>
      <c r="F328" s="194" t="s">
        <v>1172</v>
      </c>
      <c r="G328" s="195" t="s">
        <v>183</v>
      </c>
      <c r="H328" s="196">
        <v>3.968</v>
      </c>
      <c r="I328" s="197"/>
      <c r="J328" s="198">
        <f>ROUND(I328*H328,2)</f>
        <v>0</v>
      </c>
      <c r="K328" s="194" t="s">
        <v>150</v>
      </c>
      <c r="L328" s="61"/>
      <c r="M328" s="199" t="s">
        <v>21</v>
      </c>
      <c r="N328" s="200" t="s">
        <v>43</v>
      </c>
      <c r="O328" s="42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AR328" s="24" t="s">
        <v>151</v>
      </c>
      <c r="AT328" s="24" t="s">
        <v>146</v>
      </c>
      <c r="AU328" s="24" t="s">
        <v>82</v>
      </c>
      <c r="AY328" s="24" t="s">
        <v>144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80</v>
      </c>
      <c r="BK328" s="203">
        <f>ROUND(I328*H328,2)</f>
        <v>0</v>
      </c>
      <c r="BL328" s="24" t="s">
        <v>151</v>
      </c>
      <c r="BM328" s="24" t="s">
        <v>1173</v>
      </c>
    </row>
    <row r="329" spans="2:65" s="1" customFormat="1" ht="13.5">
      <c r="B329" s="41"/>
      <c r="C329" s="63"/>
      <c r="D329" s="204" t="s">
        <v>153</v>
      </c>
      <c r="E329" s="63"/>
      <c r="F329" s="205" t="s">
        <v>1172</v>
      </c>
      <c r="G329" s="63"/>
      <c r="H329" s="63"/>
      <c r="I329" s="163"/>
      <c r="J329" s="63"/>
      <c r="K329" s="63"/>
      <c r="L329" s="61"/>
      <c r="M329" s="206"/>
      <c r="N329" s="42"/>
      <c r="O329" s="42"/>
      <c r="P329" s="42"/>
      <c r="Q329" s="42"/>
      <c r="R329" s="42"/>
      <c r="S329" s="42"/>
      <c r="T329" s="78"/>
      <c r="AT329" s="24" t="s">
        <v>153</v>
      </c>
      <c r="AU329" s="24" t="s">
        <v>82</v>
      </c>
    </row>
    <row r="330" spans="2:65" s="11" customFormat="1" ht="13.5">
      <c r="B330" s="207"/>
      <c r="C330" s="208"/>
      <c r="D330" s="204" t="s">
        <v>155</v>
      </c>
      <c r="E330" s="209" t="s">
        <v>21</v>
      </c>
      <c r="F330" s="210" t="s">
        <v>1174</v>
      </c>
      <c r="G330" s="208"/>
      <c r="H330" s="211">
        <v>3.968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80</v>
      </c>
      <c r="AY330" s="217" t="s">
        <v>144</v>
      </c>
    </row>
    <row r="331" spans="2:65" s="1" customFormat="1" ht="16.5" customHeight="1">
      <c r="B331" s="41"/>
      <c r="C331" s="192" t="s">
        <v>477</v>
      </c>
      <c r="D331" s="192" t="s">
        <v>146</v>
      </c>
      <c r="E331" s="193" t="s">
        <v>1175</v>
      </c>
      <c r="F331" s="194" t="s">
        <v>1176</v>
      </c>
      <c r="G331" s="195" t="s">
        <v>183</v>
      </c>
      <c r="H331" s="196">
        <v>3.968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1177</v>
      </c>
    </row>
    <row r="332" spans="2:65" s="1" customFormat="1" ht="13.5">
      <c r="B332" s="41"/>
      <c r="C332" s="63"/>
      <c r="D332" s="204" t="s">
        <v>153</v>
      </c>
      <c r="E332" s="63"/>
      <c r="F332" s="205" t="s">
        <v>1176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SUM(P334:P375)</f>
        <v>0</v>
      </c>
      <c r="Q333" s="184"/>
      <c r="R333" s="185">
        <f>SUM(R334:R375)</f>
        <v>92.53918259999999</v>
      </c>
      <c r="S333" s="184"/>
      <c r="T333" s="186">
        <f>SUM(T334:T375)</f>
        <v>11.893000000000001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SUM(BK334:BK375)</f>
        <v>0</v>
      </c>
    </row>
    <row r="334" spans="2:65" s="1" customFormat="1" ht="16.5" customHeight="1">
      <c r="B334" s="41"/>
      <c r="C334" s="192" t="s">
        <v>485</v>
      </c>
      <c r="D334" s="192" t="s">
        <v>146</v>
      </c>
      <c r="E334" s="193" t="s">
        <v>1178</v>
      </c>
      <c r="F334" s="194" t="s">
        <v>1179</v>
      </c>
      <c r="G334" s="195" t="s">
        <v>488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1180</v>
      </c>
    </row>
    <row r="335" spans="2:65" s="1" customFormat="1" ht="13.5">
      <c r="B335" s="41"/>
      <c r="C335" s="63"/>
      <c r="D335" s="204" t="s">
        <v>153</v>
      </c>
      <c r="E335" s="63"/>
      <c r="F335" s="205" t="s">
        <v>1179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7">
      <c r="B336" s="219"/>
      <c r="C336" s="220"/>
      <c r="D336" s="204" t="s">
        <v>155</v>
      </c>
      <c r="E336" s="221" t="s">
        <v>21</v>
      </c>
      <c r="F336" s="222" t="s">
        <v>1181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 ht="13.5">
      <c r="B337" s="207"/>
      <c r="C337" s="208"/>
      <c r="D337" s="204" t="s">
        <v>155</v>
      </c>
      <c r="E337" s="209" t="s">
        <v>21</v>
      </c>
      <c r="F337" s="210" t="s">
        <v>1182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491</v>
      </c>
      <c r="D338" s="192" t="s">
        <v>146</v>
      </c>
      <c r="E338" s="193" t="s">
        <v>1183</v>
      </c>
      <c r="F338" s="194" t="s">
        <v>1184</v>
      </c>
      <c r="G338" s="195" t="s">
        <v>488</v>
      </c>
      <c r="H338" s="196">
        <v>50.4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1.3999999999999999E-4</v>
      </c>
      <c r="R338" s="201">
        <f>Q338*H338</f>
        <v>7.0559999999999989E-3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1185</v>
      </c>
    </row>
    <row r="339" spans="2:65" s="1" customFormat="1" ht="13.5">
      <c r="B339" s="41"/>
      <c r="C339" s="63"/>
      <c r="D339" s="204" t="s">
        <v>153</v>
      </c>
      <c r="E339" s="63"/>
      <c r="F339" s="205" t="s">
        <v>1184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1" customFormat="1" ht="13.5">
      <c r="B340" s="207"/>
      <c r="C340" s="208"/>
      <c r="D340" s="204" t="s">
        <v>155</v>
      </c>
      <c r="E340" s="209" t="s">
        <v>21</v>
      </c>
      <c r="F340" s="210" t="s">
        <v>1186</v>
      </c>
      <c r="G340" s="208"/>
      <c r="H340" s="211">
        <v>50.4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155</v>
      </c>
      <c r="AU340" s="217" t="s">
        <v>82</v>
      </c>
      <c r="AV340" s="11" t="s">
        <v>82</v>
      </c>
      <c r="AW340" s="11" t="s">
        <v>35</v>
      </c>
      <c r="AX340" s="11" t="s">
        <v>80</v>
      </c>
      <c r="AY340" s="217" t="s">
        <v>144</v>
      </c>
    </row>
    <row r="341" spans="2:65" s="1" customFormat="1" ht="16.5" customHeight="1">
      <c r="B341" s="41"/>
      <c r="C341" s="192" t="s">
        <v>500</v>
      </c>
      <c r="D341" s="192" t="s">
        <v>146</v>
      </c>
      <c r="E341" s="193" t="s">
        <v>1187</v>
      </c>
      <c r="F341" s="194" t="s">
        <v>1188</v>
      </c>
      <c r="G341" s="195" t="s">
        <v>488</v>
      </c>
      <c r="H341" s="196">
        <v>14</v>
      </c>
      <c r="I341" s="197"/>
      <c r="J341" s="198">
        <f>ROUND(I341*H341,2)</f>
        <v>0</v>
      </c>
      <c r="K341" s="194" t="s">
        <v>150</v>
      </c>
      <c r="L341" s="61"/>
      <c r="M341" s="199" t="s">
        <v>21</v>
      </c>
      <c r="N341" s="200" t="s">
        <v>43</v>
      </c>
      <c r="O341" s="42"/>
      <c r="P341" s="201">
        <f>O341*H341</f>
        <v>0</v>
      </c>
      <c r="Q341" s="201">
        <v>1.3999999999999999E-4</v>
      </c>
      <c r="R341" s="201">
        <f>Q341*H341</f>
        <v>1.9599999999999999E-3</v>
      </c>
      <c r="S341" s="201">
        <v>0</v>
      </c>
      <c r="T341" s="202">
        <f>S341*H341</f>
        <v>0</v>
      </c>
      <c r="AR341" s="24" t="s">
        <v>151</v>
      </c>
      <c r="AT341" s="24" t="s">
        <v>146</v>
      </c>
      <c r="AU341" s="24" t="s">
        <v>82</v>
      </c>
      <c r="AY341" s="24" t="s">
        <v>144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80</v>
      </c>
      <c r="BK341" s="203">
        <f>ROUND(I341*H341,2)</f>
        <v>0</v>
      </c>
      <c r="BL341" s="24" t="s">
        <v>151</v>
      </c>
      <c r="BM341" s="24" t="s">
        <v>1189</v>
      </c>
    </row>
    <row r="342" spans="2:65" s="1" customFormat="1" ht="13.5">
      <c r="B342" s="41"/>
      <c r="C342" s="63"/>
      <c r="D342" s="204" t="s">
        <v>153</v>
      </c>
      <c r="E342" s="63"/>
      <c r="F342" s="205" t="s">
        <v>1188</v>
      </c>
      <c r="G342" s="63"/>
      <c r="H342" s="63"/>
      <c r="I342" s="163"/>
      <c r="J342" s="63"/>
      <c r="K342" s="63"/>
      <c r="L342" s="61"/>
      <c r="M342" s="206"/>
      <c r="N342" s="42"/>
      <c r="O342" s="42"/>
      <c r="P342" s="42"/>
      <c r="Q342" s="42"/>
      <c r="R342" s="42"/>
      <c r="S342" s="42"/>
      <c r="T342" s="78"/>
      <c r="AT342" s="24" t="s">
        <v>153</v>
      </c>
      <c r="AU342" s="24" t="s">
        <v>82</v>
      </c>
    </row>
    <row r="343" spans="2:65" s="11" customFormat="1" ht="13.5">
      <c r="B343" s="207"/>
      <c r="C343" s="208"/>
      <c r="D343" s="204" t="s">
        <v>155</v>
      </c>
      <c r="E343" s="209" t="s">
        <v>21</v>
      </c>
      <c r="F343" s="210" t="s">
        <v>1190</v>
      </c>
      <c r="G343" s="208"/>
      <c r="H343" s="211">
        <v>14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155</v>
      </c>
      <c r="AU343" s="217" t="s">
        <v>82</v>
      </c>
      <c r="AV343" s="11" t="s">
        <v>82</v>
      </c>
      <c r="AW343" s="11" t="s">
        <v>35</v>
      </c>
      <c r="AX343" s="11" t="s">
        <v>80</v>
      </c>
      <c r="AY343" s="217" t="s">
        <v>144</v>
      </c>
    </row>
    <row r="344" spans="2:65" s="1" customFormat="1" ht="16.5" customHeight="1">
      <c r="B344" s="41"/>
      <c r="C344" s="192" t="s">
        <v>507</v>
      </c>
      <c r="D344" s="192" t="s">
        <v>146</v>
      </c>
      <c r="E344" s="193" t="s">
        <v>1191</v>
      </c>
      <c r="F344" s="194" t="s">
        <v>1192</v>
      </c>
      <c r="G344" s="195" t="s">
        <v>488</v>
      </c>
      <c r="H344" s="196">
        <v>15.4</v>
      </c>
      <c r="I344" s="197"/>
      <c r="J344" s="198">
        <f>ROUND(I344*H344,2)</f>
        <v>0</v>
      </c>
      <c r="K344" s="194" t="s">
        <v>150</v>
      </c>
      <c r="L344" s="61"/>
      <c r="M344" s="199" t="s">
        <v>21</v>
      </c>
      <c r="N344" s="200" t="s">
        <v>43</v>
      </c>
      <c r="O344" s="42"/>
      <c r="P344" s="201">
        <f>O344*H344</f>
        <v>0</v>
      </c>
      <c r="Q344" s="201">
        <v>1.6000000000000001E-4</v>
      </c>
      <c r="R344" s="201">
        <f>Q344*H344</f>
        <v>2.464E-3</v>
      </c>
      <c r="S344" s="201">
        <v>0</v>
      </c>
      <c r="T344" s="202">
        <f>S344*H344</f>
        <v>0</v>
      </c>
      <c r="AR344" s="24" t="s">
        <v>151</v>
      </c>
      <c r="AT344" s="24" t="s">
        <v>146</v>
      </c>
      <c r="AU344" s="24" t="s">
        <v>82</v>
      </c>
      <c r="AY344" s="24" t="s">
        <v>144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80</v>
      </c>
      <c r="BK344" s="203">
        <f>ROUND(I344*H344,2)</f>
        <v>0</v>
      </c>
      <c r="BL344" s="24" t="s">
        <v>151</v>
      </c>
      <c r="BM344" s="24" t="s">
        <v>1193</v>
      </c>
    </row>
    <row r="345" spans="2:65" s="1" customFormat="1" ht="13.5">
      <c r="B345" s="41"/>
      <c r="C345" s="63"/>
      <c r="D345" s="204" t="s">
        <v>153</v>
      </c>
      <c r="E345" s="63"/>
      <c r="F345" s="205" t="s">
        <v>1192</v>
      </c>
      <c r="G345" s="63"/>
      <c r="H345" s="63"/>
      <c r="I345" s="163"/>
      <c r="J345" s="63"/>
      <c r="K345" s="63"/>
      <c r="L345" s="61"/>
      <c r="M345" s="206"/>
      <c r="N345" s="42"/>
      <c r="O345" s="42"/>
      <c r="P345" s="42"/>
      <c r="Q345" s="42"/>
      <c r="R345" s="42"/>
      <c r="S345" s="42"/>
      <c r="T345" s="78"/>
      <c r="AT345" s="24" t="s">
        <v>153</v>
      </c>
      <c r="AU345" s="24" t="s">
        <v>82</v>
      </c>
    </row>
    <row r="346" spans="2:65" s="11" customFormat="1" ht="13.5">
      <c r="B346" s="207"/>
      <c r="C346" s="208"/>
      <c r="D346" s="204" t="s">
        <v>155</v>
      </c>
      <c r="E346" s="209" t="s">
        <v>21</v>
      </c>
      <c r="F346" s="210" t="s">
        <v>1194</v>
      </c>
      <c r="G346" s="208"/>
      <c r="H346" s="211">
        <v>15.4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155</v>
      </c>
      <c r="AU346" s="217" t="s">
        <v>82</v>
      </c>
      <c r="AV346" s="11" t="s">
        <v>82</v>
      </c>
      <c r="AW346" s="11" t="s">
        <v>35</v>
      </c>
      <c r="AX346" s="11" t="s">
        <v>80</v>
      </c>
      <c r="AY346" s="217" t="s">
        <v>144</v>
      </c>
    </row>
    <row r="347" spans="2:65" s="1" customFormat="1" ht="25.5" customHeight="1">
      <c r="B347" s="41"/>
      <c r="C347" s="192" t="s">
        <v>515</v>
      </c>
      <c r="D347" s="192" t="s">
        <v>146</v>
      </c>
      <c r="E347" s="193" t="s">
        <v>1195</v>
      </c>
      <c r="F347" s="194" t="s">
        <v>1196</v>
      </c>
      <c r="G347" s="195" t="s">
        <v>488</v>
      </c>
      <c r="H347" s="196">
        <v>63</v>
      </c>
      <c r="I347" s="197"/>
      <c r="J347" s="198">
        <f>ROUND(I347*H347,2)</f>
        <v>0</v>
      </c>
      <c r="K347" s="194" t="s">
        <v>150</v>
      </c>
      <c r="L347" s="61"/>
      <c r="M347" s="199" t="s">
        <v>21</v>
      </c>
      <c r="N347" s="200" t="s">
        <v>43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AR347" s="24" t="s">
        <v>151</v>
      </c>
      <c r="AT347" s="24" t="s">
        <v>146</v>
      </c>
      <c r="AU347" s="24" t="s">
        <v>82</v>
      </c>
      <c r="AY347" s="24" t="s">
        <v>144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80</v>
      </c>
      <c r="BK347" s="203">
        <f>ROUND(I347*H347,2)</f>
        <v>0</v>
      </c>
      <c r="BL347" s="24" t="s">
        <v>151</v>
      </c>
      <c r="BM347" s="24" t="s">
        <v>1197</v>
      </c>
    </row>
    <row r="348" spans="2:65" s="1" customFormat="1" ht="13.5">
      <c r="B348" s="41"/>
      <c r="C348" s="63"/>
      <c r="D348" s="204" t="s">
        <v>153</v>
      </c>
      <c r="E348" s="63"/>
      <c r="F348" s="205" t="s">
        <v>1196</v>
      </c>
      <c r="G348" s="63"/>
      <c r="H348" s="63"/>
      <c r="I348" s="163"/>
      <c r="J348" s="63"/>
      <c r="K348" s="63"/>
      <c r="L348" s="61"/>
      <c r="M348" s="206"/>
      <c r="N348" s="42"/>
      <c r="O348" s="42"/>
      <c r="P348" s="42"/>
      <c r="Q348" s="42"/>
      <c r="R348" s="42"/>
      <c r="S348" s="42"/>
      <c r="T348" s="78"/>
      <c r="AT348" s="24" t="s">
        <v>153</v>
      </c>
      <c r="AU348" s="24" t="s">
        <v>82</v>
      </c>
    </row>
    <row r="349" spans="2:65" s="11" customFormat="1" ht="13.5">
      <c r="B349" s="207"/>
      <c r="C349" s="208"/>
      <c r="D349" s="204" t="s">
        <v>155</v>
      </c>
      <c r="E349" s="209" t="s">
        <v>21</v>
      </c>
      <c r="F349" s="210" t="s">
        <v>1198</v>
      </c>
      <c r="G349" s="208"/>
      <c r="H349" s="211">
        <v>63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155</v>
      </c>
      <c r="AU349" s="217" t="s">
        <v>82</v>
      </c>
      <c r="AV349" s="11" t="s">
        <v>82</v>
      </c>
      <c r="AW349" s="11" t="s">
        <v>35</v>
      </c>
      <c r="AX349" s="11" t="s">
        <v>80</v>
      </c>
      <c r="AY349" s="217" t="s">
        <v>144</v>
      </c>
    </row>
    <row r="350" spans="2:65" s="1" customFormat="1" ht="16.5" customHeight="1">
      <c r="B350" s="41"/>
      <c r="C350" s="229" t="s">
        <v>522</v>
      </c>
      <c r="D350" s="229" t="s">
        <v>273</v>
      </c>
      <c r="E350" s="230" t="s">
        <v>1199</v>
      </c>
      <c r="F350" s="231" t="s">
        <v>1200</v>
      </c>
      <c r="G350" s="232" t="s">
        <v>183</v>
      </c>
      <c r="H350" s="233">
        <v>20.257000000000001</v>
      </c>
      <c r="I350" s="234"/>
      <c r="J350" s="235">
        <f>ROUND(I350*H350,2)</f>
        <v>0</v>
      </c>
      <c r="K350" s="231" t="s">
        <v>150</v>
      </c>
      <c r="L350" s="236"/>
      <c r="M350" s="237" t="s">
        <v>21</v>
      </c>
      <c r="N350" s="238" t="s">
        <v>43</v>
      </c>
      <c r="O350" s="42"/>
      <c r="P350" s="201">
        <f>O350*H350</f>
        <v>0</v>
      </c>
      <c r="Q350" s="201">
        <v>2.4289999999999998</v>
      </c>
      <c r="R350" s="201">
        <f>Q350*H350</f>
        <v>49.204253000000001</v>
      </c>
      <c r="S350" s="201">
        <v>0</v>
      </c>
      <c r="T350" s="202">
        <f>S350*H350</f>
        <v>0</v>
      </c>
      <c r="AR350" s="24" t="s">
        <v>193</v>
      </c>
      <c r="AT350" s="24" t="s">
        <v>273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1201</v>
      </c>
    </row>
    <row r="351" spans="2:65" s="1" customFormat="1" ht="13.5">
      <c r="B351" s="41"/>
      <c r="C351" s="63"/>
      <c r="D351" s="204" t="s">
        <v>153</v>
      </c>
      <c r="E351" s="63"/>
      <c r="F351" s="205" t="s">
        <v>1200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 ht="13.5">
      <c r="B352" s="207"/>
      <c r="C352" s="208"/>
      <c r="D352" s="204" t="s">
        <v>155</v>
      </c>
      <c r="E352" s="209" t="s">
        <v>21</v>
      </c>
      <c r="F352" s="210" t="s">
        <v>1202</v>
      </c>
      <c r="G352" s="208"/>
      <c r="H352" s="211">
        <v>20.257000000000001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80</v>
      </c>
      <c r="AY352" s="217" t="s">
        <v>144</v>
      </c>
    </row>
    <row r="353" spans="2:65" s="1" customFormat="1" ht="16.5" customHeight="1">
      <c r="B353" s="41"/>
      <c r="C353" s="192" t="s">
        <v>528</v>
      </c>
      <c r="D353" s="192" t="s">
        <v>146</v>
      </c>
      <c r="E353" s="193" t="s">
        <v>1203</v>
      </c>
      <c r="F353" s="194" t="s">
        <v>1204</v>
      </c>
      <c r="G353" s="195" t="s">
        <v>310</v>
      </c>
      <c r="H353" s="196">
        <v>3.444</v>
      </c>
      <c r="I353" s="197"/>
      <c r="J353" s="198">
        <f>ROUND(I353*H353,2)</f>
        <v>0</v>
      </c>
      <c r="K353" s="194" t="s">
        <v>150</v>
      </c>
      <c r="L353" s="61"/>
      <c r="M353" s="199" t="s">
        <v>21</v>
      </c>
      <c r="N353" s="200" t="s">
        <v>43</v>
      </c>
      <c r="O353" s="42"/>
      <c r="P353" s="201">
        <f>O353*H353</f>
        <v>0</v>
      </c>
      <c r="Q353" s="201">
        <v>1.1133200000000001</v>
      </c>
      <c r="R353" s="201">
        <f>Q353*H353</f>
        <v>3.8342740800000001</v>
      </c>
      <c r="S353" s="201">
        <v>0</v>
      </c>
      <c r="T353" s="202">
        <f>S353*H353</f>
        <v>0</v>
      </c>
      <c r="AR353" s="24" t="s">
        <v>151</v>
      </c>
      <c r="AT353" s="24" t="s">
        <v>146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1205</v>
      </c>
    </row>
    <row r="354" spans="2:65" s="1" customFormat="1" ht="13.5">
      <c r="B354" s="41"/>
      <c r="C354" s="63"/>
      <c r="D354" s="204" t="s">
        <v>153</v>
      </c>
      <c r="E354" s="63"/>
      <c r="F354" s="205" t="s">
        <v>1204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2" customFormat="1" ht="13.5">
      <c r="B355" s="219"/>
      <c r="C355" s="220"/>
      <c r="D355" s="204" t="s">
        <v>155</v>
      </c>
      <c r="E355" s="221" t="s">
        <v>21</v>
      </c>
      <c r="F355" s="222" t="s">
        <v>1206</v>
      </c>
      <c r="G355" s="220"/>
      <c r="H355" s="221" t="s">
        <v>21</v>
      </c>
      <c r="I355" s="223"/>
      <c r="J355" s="220"/>
      <c r="K355" s="220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155</v>
      </c>
      <c r="AU355" s="228" t="s">
        <v>82</v>
      </c>
      <c r="AV355" s="12" t="s">
        <v>80</v>
      </c>
      <c r="AW355" s="12" t="s">
        <v>35</v>
      </c>
      <c r="AX355" s="12" t="s">
        <v>72</v>
      </c>
      <c r="AY355" s="228" t="s">
        <v>144</v>
      </c>
    </row>
    <row r="356" spans="2:65" s="11" customFormat="1" ht="13.5">
      <c r="B356" s="207"/>
      <c r="C356" s="208"/>
      <c r="D356" s="204" t="s">
        <v>155</v>
      </c>
      <c r="E356" s="209" t="s">
        <v>21</v>
      </c>
      <c r="F356" s="210" t="s">
        <v>1207</v>
      </c>
      <c r="G356" s="208"/>
      <c r="H356" s="211">
        <v>3.444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155</v>
      </c>
      <c r="AU356" s="217" t="s">
        <v>82</v>
      </c>
      <c r="AV356" s="11" t="s">
        <v>82</v>
      </c>
      <c r="AW356" s="11" t="s">
        <v>35</v>
      </c>
      <c r="AX356" s="11" t="s">
        <v>80</v>
      </c>
      <c r="AY356" s="217" t="s">
        <v>144</v>
      </c>
    </row>
    <row r="357" spans="2:65" s="1" customFormat="1" ht="16.5" customHeight="1">
      <c r="B357" s="41"/>
      <c r="C357" s="192" t="s">
        <v>534</v>
      </c>
      <c r="D357" s="192" t="s">
        <v>146</v>
      </c>
      <c r="E357" s="193" t="s">
        <v>1208</v>
      </c>
      <c r="F357" s="194" t="s">
        <v>1209</v>
      </c>
      <c r="G357" s="195" t="s">
        <v>488</v>
      </c>
      <c r="H357" s="196">
        <v>7</v>
      </c>
      <c r="I357" s="197"/>
      <c r="J357" s="198">
        <f>ROUND(I357*H357,2)</f>
        <v>0</v>
      </c>
      <c r="K357" s="194" t="s">
        <v>150</v>
      </c>
      <c r="L357" s="61"/>
      <c r="M357" s="199" t="s">
        <v>21</v>
      </c>
      <c r="N357" s="200" t="s">
        <v>43</v>
      </c>
      <c r="O357" s="42"/>
      <c r="P357" s="201">
        <f>O357*H357</f>
        <v>0</v>
      </c>
      <c r="Q357" s="201">
        <v>0</v>
      </c>
      <c r="R357" s="201">
        <f>Q357*H357</f>
        <v>0</v>
      </c>
      <c r="S357" s="201">
        <v>1.6990000000000001</v>
      </c>
      <c r="T357" s="202">
        <f>S357*H357</f>
        <v>11.893000000000001</v>
      </c>
      <c r="AR357" s="24" t="s">
        <v>151</v>
      </c>
      <c r="AT357" s="24" t="s">
        <v>146</v>
      </c>
      <c r="AU357" s="24" t="s">
        <v>82</v>
      </c>
      <c r="AY357" s="24" t="s">
        <v>144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4" t="s">
        <v>80</v>
      </c>
      <c r="BK357" s="203">
        <f>ROUND(I357*H357,2)</f>
        <v>0</v>
      </c>
      <c r="BL357" s="24" t="s">
        <v>151</v>
      </c>
      <c r="BM357" s="24" t="s">
        <v>1210</v>
      </c>
    </row>
    <row r="358" spans="2:65" s="1" customFormat="1" ht="13.5">
      <c r="B358" s="41"/>
      <c r="C358" s="63"/>
      <c r="D358" s="204" t="s">
        <v>153</v>
      </c>
      <c r="E358" s="63"/>
      <c r="F358" s="205" t="s">
        <v>1209</v>
      </c>
      <c r="G358" s="63"/>
      <c r="H358" s="63"/>
      <c r="I358" s="163"/>
      <c r="J358" s="63"/>
      <c r="K358" s="63"/>
      <c r="L358" s="61"/>
      <c r="M358" s="206"/>
      <c r="N358" s="42"/>
      <c r="O358" s="42"/>
      <c r="P358" s="42"/>
      <c r="Q358" s="42"/>
      <c r="R358" s="42"/>
      <c r="S358" s="42"/>
      <c r="T358" s="78"/>
      <c r="AT358" s="24" t="s">
        <v>153</v>
      </c>
      <c r="AU358" s="24" t="s">
        <v>82</v>
      </c>
    </row>
    <row r="359" spans="2:65" s="11" customFormat="1" ht="13.5">
      <c r="B359" s="207"/>
      <c r="C359" s="208"/>
      <c r="D359" s="204" t="s">
        <v>155</v>
      </c>
      <c r="E359" s="209" t="s">
        <v>21</v>
      </c>
      <c r="F359" s="210" t="s">
        <v>1211</v>
      </c>
      <c r="G359" s="208"/>
      <c r="H359" s="211">
        <v>7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155</v>
      </c>
      <c r="AU359" s="217" t="s">
        <v>82</v>
      </c>
      <c r="AV359" s="11" t="s">
        <v>82</v>
      </c>
      <c r="AW359" s="11" t="s">
        <v>35</v>
      </c>
      <c r="AX359" s="11" t="s">
        <v>80</v>
      </c>
      <c r="AY359" s="217" t="s">
        <v>144</v>
      </c>
    </row>
    <row r="360" spans="2:65" s="1" customFormat="1" ht="16.5" customHeight="1">
      <c r="B360" s="41"/>
      <c r="C360" s="192" t="s">
        <v>540</v>
      </c>
      <c r="D360" s="192" t="s">
        <v>146</v>
      </c>
      <c r="E360" s="193" t="s">
        <v>1212</v>
      </c>
      <c r="F360" s="194" t="s">
        <v>1213</v>
      </c>
      <c r="G360" s="195" t="s">
        <v>183</v>
      </c>
      <c r="H360" s="196">
        <v>14.1</v>
      </c>
      <c r="I360" s="197"/>
      <c r="J360" s="198">
        <f>ROUND(I360*H360,2)</f>
        <v>0</v>
      </c>
      <c r="K360" s="194" t="s">
        <v>150</v>
      </c>
      <c r="L360" s="61"/>
      <c r="M360" s="199" t="s">
        <v>21</v>
      </c>
      <c r="N360" s="200" t="s">
        <v>43</v>
      </c>
      <c r="O360" s="42"/>
      <c r="P360" s="201">
        <f>O360*H360</f>
        <v>0</v>
      </c>
      <c r="Q360" s="201">
        <v>2.5262500000000001</v>
      </c>
      <c r="R360" s="201">
        <f>Q360*H360</f>
        <v>35.620125000000002</v>
      </c>
      <c r="S360" s="201">
        <v>0</v>
      </c>
      <c r="T360" s="202">
        <f>S360*H360</f>
        <v>0</v>
      </c>
      <c r="AR360" s="24" t="s">
        <v>151</v>
      </c>
      <c r="AT360" s="24" t="s">
        <v>146</v>
      </c>
      <c r="AU360" s="24" t="s">
        <v>82</v>
      </c>
      <c r="AY360" s="24" t="s">
        <v>144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24" t="s">
        <v>80</v>
      </c>
      <c r="BK360" s="203">
        <f>ROUND(I360*H360,2)</f>
        <v>0</v>
      </c>
      <c r="BL360" s="24" t="s">
        <v>151</v>
      </c>
      <c r="BM360" s="24" t="s">
        <v>1214</v>
      </c>
    </row>
    <row r="361" spans="2:65" s="1" customFormat="1" ht="13.5">
      <c r="B361" s="41"/>
      <c r="C361" s="63"/>
      <c r="D361" s="204" t="s">
        <v>153</v>
      </c>
      <c r="E361" s="63"/>
      <c r="F361" s="205" t="s">
        <v>1213</v>
      </c>
      <c r="G361" s="63"/>
      <c r="H361" s="63"/>
      <c r="I361" s="163"/>
      <c r="J361" s="63"/>
      <c r="K361" s="63"/>
      <c r="L361" s="61"/>
      <c r="M361" s="206"/>
      <c r="N361" s="42"/>
      <c r="O361" s="42"/>
      <c r="P361" s="42"/>
      <c r="Q361" s="42"/>
      <c r="R361" s="42"/>
      <c r="S361" s="42"/>
      <c r="T361" s="78"/>
      <c r="AT361" s="24" t="s">
        <v>153</v>
      </c>
      <c r="AU361" s="24" t="s">
        <v>82</v>
      </c>
    </row>
    <row r="362" spans="2:65" s="12" customFormat="1" ht="13.5">
      <c r="B362" s="219"/>
      <c r="C362" s="220"/>
      <c r="D362" s="204" t="s">
        <v>155</v>
      </c>
      <c r="E362" s="221" t="s">
        <v>21</v>
      </c>
      <c r="F362" s="222" t="s">
        <v>1215</v>
      </c>
      <c r="G362" s="220"/>
      <c r="H362" s="221" t="s">
        <v>21</v>
      </c>
      <c r="I362" s="223"/>
      <c r="J362" s="220"/>
      <c r="K362" s="220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155</v>
      </c>
      <c r="AU362" s="228" t="s">
        <v>82</v>
      </c>
      <c r="AV362" s="12" t="s">
        <v>80</v>
      </c>
      <c r="AW362" s="12" t="s">
        <v>35</v>
      </c>
      <c r="AX362" s="12" t="s">
        <v>72</v>
      </c>
      <c r="AY362" s="228" t="s">
        <v>144</v>
      </c>
    </row>
    <row r="363" spans="2:65" s="11" customFormat="1" ht="13.5">
      <c r="B363" s="207"/>
      <c r="C363" s="208"/>
      <c r="D363" s="204" t="s">
        <v>155</v>
      </c>
      <c r="E363" s="209" t="s">
        <v>21</v>
      </c>
      <c r="F363" s="210" t="s">
        <v>1216</v>
      </c>
      <c r="G363" s="208"/>
      <c r="H363" s="211">
        <v>14.1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155</v>
      </c>
      <c r="AU363" s="217" t="s">
        <v>82</v>
      </c>
      <c r="AV363" s="11" t="s">
        <v>82</v>
      </c>
      <c r="AW363" s="11" t="s">
        <v>35</v>
      </c>
      <c r="AX363" s="11" t="s">
        <v>80</v>
      </c>
      <c r="AY363" s="217" t="s">
        <v>144</v>
      </c>
    </row>
    <row r="364" spans="2:65" s="1" customFormat="1" ht="16.5" customHeight="1">
      <c r="B364" s="41"/>
      <c r="C364" s="192" t="s">
        <v>545</v>
      </c>
      <c r="D364" s="192" t="s">
        <v>146</v>
      </c>
      <c r="E364" s="193" t="s">
        <v>1217</v>
      </c>
      <c r="F364" s="194" t="s">
        <v>1218</v>
      </c>
      <c r="G364" s="195" t="s">
        <v>149</v>
      </c>
      <c r="H364" s="196">
        <v>30.2</v>
      </c>
      <c r="I364" s="197"/>
      <c r="J364" s="198">
        <f>ROUND(I364*H364,2)</f>
        <v>0</v>
      </c>
      <c r="K364" s="194" t="s">
        <v>150</v>
      </c>
      <c r="L364" s="61"/>
      <c r="M364" s="199" t="s">
        <v>21</v>
      </c>
      <c r="N364" s="200" t="s">
        <v>43</v>
      </c>
      <c r="O364" s="42"/>
      <c r="P364" s="201">
        <f>O364*H364</f>
        <v>0</v>
      </c>
      <c r="Q364" s="201">
        <v>1.4400000000000001E-3</v>
      </c>
      <c r="R364" s="201">
        <f>Q364*H364</f>
        <v>4.3487999999999999E-2</v>
      </c>
      <c r="S364" s="201">
        <v>0</v>
      </c>
      <c r="T364" s="202">
        <f>S364*H364</f>
        <v>0</v>
      </c>
      <c r="AR364" s="24" t="s">
        <v>151</v>
      </c>
      <c r="AT364" s="24" t="s">
        <v>146</v>
      </c>
      <c r="AU364" s="24" t="s">
        <v>82</v>
      </c>
      <c r="AY364" s="24" t="s">
        <v>144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4" t="s">
        <v>80</v>
      </c>
      <c r="BK364" s="203">
        <f>ROUND(I364*H364,2)</f>
        <v>0</v>
      </c>
      <c r="BL364" s="24" t="s">
        <v>151</v>
      </c>
      <c r="BM364" s="24" t="s">
        <v>1219</v>
      </c>
    </row>
    <row r="365" spans="2:65" s="1" customFormat="1" ht="13.5">
      <c r="B365" s="41"/>
      <c r="C365" s="63"/>
      <c r="D365" s="204" t="s">
        <v>153</v>
      </c>
      <c r="E365" s="63"/>
      <c r="F365" s="205" t="s">
        <v>1218</v>
      </c>
      <c r="G365" s="63"/>
      <c r="H365" s="63"/>
      <c r="I365" s="163"/>
      <c r="J365" s="63"/>
      <c r="K365" s="63"/>
      <c r="L365" s="61"/>
      <c r="M365" s="206"/>
      <c r="N365" s="42"/>
      <c r="O365" s="42"/>
      <c r="P365" s="42"/>
      <c r="Q365" s="42"/>
      <c r="R365" s="42"/>
      <c r="S365" s="42"/>
      <c r="T365" s="78"/>
      <c r="AT365" s="24" t="s">
        <v>153</v>
      </c>
      <c r="AU365" s="24" t="s">
        <v>82</v>
      </c>
    </row>
    <row r="366" spans="2:65" s="12" customFormat="1" ht="13.5">
      <c r="B366" s="219"/>
      <c r="C366" s="220"/>
      <c r="D366" s="204" t="s">
        <v>155</v>
      </c>
      <c r="E366" s="221" t="s">
        <v>21</v>
      </c>
      <c r="F366" s="222" t="s">
        <v>1218</v>
      </c>
      <c r="G366" s="220"/>
      <c r="H366" s="221" t="s">
        <v>21</v>
      </c>
      <c r="I366" s="223"/>
      <c r="J366" s="220"/>
      <c r="K366" s="220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155</v>
      </c>
      <c r="AU366" s="228" t="s">
        <v>82</v>
      </c>
      <c r="AV366" s="12" t="s">
        <v>80</v>
      </c>
      <c r="AW366" s="12" t="s">
        <v>35</v>
      </c>
      <c r="AX366" s="12" t="s">
        <v>72</v>
      </c>
      <c r="AY366" s="228" t="s">
        <v>144</v>
      </c>
    </row>
    <row r="367" spans="2:65" s="12" customFormat="1" ht="13.5">
      <c r="B367" s="219"/>
      <c r="C367" s="220"/>
      <c r="D367" s="204" t="s">
        <v>155</v>
      </c>
      <c r="E367" s="221" t="s">
        <v>21</v>
      </c>
      <c r="F367" s="222" t="s">
        <v>1220</v>
      </c>
      <c r="G367" s="220"/>
      <c r="H367" s="221" t="s">
        <v>21</v>
      </c>
      <c r="I367" s="223"/>
      <c r="J367" s="220"/>
      <c r="K367" s="220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155</v>
      </c>
      <c r="AU367" s="228" t="s">
        <v>82</v>
      </c>
      <c r="AV367" s="12" t="s">
        <v>80</v>
      </c>
      <c r="AW367" s="12" t="s">
        <v>35</v>
      </c>
      <c r="AX367" s="12" t="s">
        <v>72</v>
      </c>
      <c r="AY367" s="228" t="s">
        <v>144</v>
      </c>
    </row>
    <row r="368" spans="2:65" s="11" customFormat="1" ht="13.5">
      <c r="B368" s="207"/>
      <c r="C368" s="208"/>
      <c r="D368" s="204" t="s">
        <v>155</v>
      </c>
      <c r="E368" s="209" t="s">
        <v>21</v>
      </c>
      <c r="F368" s="210" t="s">
        <v>1221</v>
      </c>
      <c r="G368" s="208"/>
      <c r="H368" s="211">
        <v>30.2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155</v>
      </c>
      <c r="AU368" s="217" t="s">
        <v>82</v>
      </c>
      <c r="AV368" s="11" t="s">
        <v>82</v>
      </c>
      <c r="AW368" s="11" t="s">
        <v>35</v>
      </c>
      <c r="AX368" s="11" t="s">
        <v>80</v>
      </c>
      <c r="AY368" s="217" t="s">
        <v>144</v>
      </c>
    </row>
    <row r="369" spans="2:65" s="1" customFormat="1" ht="16.5" customHeight="1">
      <c r="B369" s="41"/>
      <c r="C369" s="192" t="s">
        <v>551</v>
      </c>
      <c r="D369" s="192" t="s">
        <v>146</v>
      </c>
      <c r="E369" s="193" t="s">
        <v>1222</v>
      </c>
      <c r="F369" s="194" t="s">
        <v>1223</v>
      </c>
      <c r="G369" s="195" t="s">
        <v>149</v>
      </c>
      <c r="H369" s="196">
        <v>30.2</v>
      </c>
      <c r="I369" s="197"/>
      <c r="J369" s="198">
        <f>ROUND(I369*H369,2)</f>
        <v>0</v>
      </c>
      <c r="K369" s="194" t="s">
        <v>150</v>
      </c>
      <c r="L369" s="61"/>
      <c r="M369" s="199" t="s">
        <v>21</v>
      </c>
      <c r="N369" s="200" t="s">
        <v>43</v>
      </c>
      <c r="O369" s="42"/>
      <c r="P369" s="201">
        <f>O369*H369</f>
        <v>0</v>
      </c>
      <c r="Q369" s="201">
        <v>4.0000000000000003E-5</v>
      </c>
      <c r="R369" s="201">
        <f>Q369*H369</f>
        <v>1.2080000000000001E-3</v>
      </c>
      <c r="S369" s="201">
        <v>0</v>
      </c>
      <c r="T369" s="202">
        <f>S369*H369</f>
        <v>0</v>
      </c>
      <c r="AR369" s="24" t="s">
        <v>151</v>
      </c>
      <c r="AT369" s="24" t="s">
        <v>146</v>
      </c>
      <c r="AU369" s="24" t="s">
        <v>82</v>
      </c>
      <c r="AY369" s="24" t="s">
        <v>144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80</v>
      </c>
      <c r="BK369" s="203">
        <f>ROUND(I369*H369,2)</f>
        <v>0</v>
      </c>
      <c r="BL369" s="24" t="s">
        <v>151</v>
      </c>
      <c r="BM369" s="24" t="s">
        <v>1224</v>
      </c>
    </row>
    <row r="370" spans="2:65" s="1" customFormat="1" ht="13.5">
      <c r="B370" s="41"/>
      <c r="C370" s="63"/>
      <c r="D370" s="204" t="s">
        <v>153</v>
      </c>
      <c r="E370" s="63"/>
      <c r="F370" s="205" t="s">
        <v>1223</v>
      </c>
      <c r="G370" s="63"/>
      <c r="H370" s="63"/>
      <c r="I370" s="163"/>
      <c r="J370" s="63"/>
      <c r="K370" s="63"/>
      <c r="L370" s="61"/>
      <c r="M370" s="206"/>
      <c r="N370" s="42"/>
      <c r="O370" s="42"/>
      <c r="P370" s="42"/>
      <c r="Q370" s="42"/>
      <c r="R370" s="42"/>
      <c r="S370" s="42"/>
      <c r="T370" s="78"/>
      <c r="AT370" s="24" t="s">
        <v>153</v>
      </c>
      <c r="AU370" s="24" t="s">
        <v>82</v>
      </c>
    </row>
    <row r="371" spans="2:65" s="11" customFormat="1" ht="13.5">
      <c r="B371" s="207"/>
      <c r="C371" s="208"/>
      <c r="D371" s="204" t="s">
        <v>155</v>
      </c>
      <c r="E371" s="209" t="s">
        <v>21</v>
      </c>
      <c r="F371" s="210" t="s">
        <v>1225</v>
      </c>
      <c r="G371" s="208"/>
      <c r="H371" s="211">
        <v>30.2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155</v>
      </c>
      <c r="AU371" s="217" t="s">
        <v>82</v>
      </c>
      <c r="AV371" s="11" t="s">
        <v>82</v>
      </c>
      <c r="AW371" s="11" t="s">
        <v>35</v>
      </c>
      <c r="AX371" s="11" t="s">
        <v>80</v>
      </c>
      <c r="AY371" s="217" t="s">
        <v>144</v>
      </c>
    </row>
    <row r="372" spans="2:65" s="1" customFormat="1" ht="16.5" customHeight="1">
      <c r="B372" s="41"/>
      <c r="C372" s="192" t="s">
        <v>556</v>
      </c>
      <c r="D372" s="192" t="s">
        <v>146</v>
      </c>
      <c r="E372" s="193" t="s">
        <v>1226</v>
      </c>
      <c r="F372" s="194" t="s">
        <v>1227</v>
      </c>
      <c r="G372" s="195" t="s">
        <v>310</v>
      </c>
      <c r="H372" s="196">
        <v>3.6659999999999999</v>
      </c>
      <c r="I372" s="197"/>
      <c r="J372" s="198">
        <f>ROUND(I372*H372,2)</f>
        <v>0</v>
      </c>
      <c r="K372" s="194" t="s">
        <v>150</v>
      </c>
      <c r="L372" s="61"/>
      <c r="M372" s="199" t="s">
        <v>21</v>
      </c>
      <c r="N372" s="200" t="s">
        <v>43</v>
      </c>
      <c r="O372" s="42"/>
      <c r="P372" s="201">
        <f>O372*H372</f>
        <v>0</v>
      </c>
      <c r="Q372" s="201">
        <v>1.0382199999999999</v>
      </c>
      <c r="R372" s="201">
        <f>Q372*H372</f>
        <v>3.8061145199999995</v>
      </c>
      <c r="S372" s="201">
        <v>0</v>
      </c>
      <c r="T372" s="202">
        <f>S372*H372</f>
        <v>0</v>
      </c>
      <c r="AR372" s="24" t="s">
        <v>151</v>
      </c>
      <c r="AT372" s="24" t="s">
        <v>146</v>
      </c>
      <c r="AU372" s="24" t="s">
        <v>82</v>
      </c>
      <c r="AY372" s="24" t="s">
        <v>144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80</v>
      </c>
      <c r="BK372" s="203">
        <f>ROUND(I372*H372,2)</f>
        <v>0</v>
      </c>
      <c r="BL372" s="24" t="s">
        <v>151</v>
      </c>
      <c r="BM372" s="24" t="s">
        <v>1228</v>
      </c>
    </row>
    <row r="373" spans="2:65" s="1" customFormat="1" ht="13.5">
      <c r="B373" s="41"/>
      <c r="C373" s="63"/>
      <c r="D373" s="204" t="s">
        <v>153</v>
      </c>
      <c r="E373" s="63"/>
      <c r="F373" s="205" t="s">
        <v>1227</v>
      </c>
      <c r="G373" s="63"/>
      <c r="H373" s="63"/>
      <c r="I373" s="163"/>
      <c r="J373" s="63"/>
      <c r="K373" s="63"/>
      <c r="L373" s="61"/>
      <c r="M373" s="206"/>
      <c r="N373" s="42"/>
      <c r="O373" s="42"/>
      <c r="P373" s="42"/>
      <c r="Q373" s="42"/>
      <c r="R373" s="42"/>
      <c r="S373" s="42"/>
      <c r="T373" s="78"/>
      <c r="AT373" s="24" t="s">
        <v>153</v>
      </c>
      <c r="AU373" s="24" t="s">
        <v>82</v>
      </c>
    </row>
    <row r="374" spans="2:65" s="12" customFormat="1" ht="13.5">
      <c r="B374" s="219"/>
      <c r="C374" s="220"/>
      <c r="D374" s="204" t="s">
        <v>155</v>
      </c>
      <c r="E374" s="221" t="s">
        <v>21</v>
      </c>
      <c r="F374" s="222" t="s">
        <v>1229</v>
      </c>
      <c r="G374" s="220"/>
      <c r="H374" s="221" t="s">
        <v>21</v>
      </c>
      <c r="I374" s="223"/>
      <c r="J374" s="220"/>
      <c r="K374" s="220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155</v>
      </c>
      <c r="AU374" s="228" t="s">
        <v>82</v>
      </c>
      <c r="AV374" s="12" t="s">
        <v>80</v>
      </c>
      <c r="AW374" s="12" t="s">
        <v>35</v>
      </c>
      <c r="AX374" s="12" t="s">
        <v>72</v>
      </c>
      <c r="AY374" s="228" t="s">
        <v>144</v>
      </c>
    </row>
    <row r="375" spans="2:65" s="11" customFormat="1" ht="13.5">
      <c r="B375" s="207"/>
      <c r="C375" s="208"/>
      <c r="D375" s="204" t="s">
        <v>155</v>
      </c>
      <c r="E375" s="209" t="s">
        <v>21</v>
      </c>
      <c r="F375" s="210" t="s">
        <v>1230</v>
      </c>
      <c r="G375" s="208"/>
      <c r="H375" s="211">
        <v>3.6659999999999999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155</v>
      </c>
      <c r="AU375" s="217" t="s">
        <v>82</v>
      </c>
      <c r="AV375" s="11" t="s">
        <v>82</v>
      </c>
      <c r="AW375" s="11" t="s">
        <v>35</v>
      </c>
      <c r="AX375" s="11" t="s">
        <v>80</v>
      </c>
      <c r="AY375" s="217" t="s">
        <v>144</v>
      </c>
    </row>
    <row r="376" spans="2:65" s="10" customFormat="1" ht="29.85" customHeight="1">
      <c r="B376" s="176"/>
      <c r="C376" s="177"/>
      <c r="D376" s="178" t="s">
        <v>71</v>
      </c>
      <c r="E376" s="190" t="s">
        <v>161</v>
      </c>
      <c r="F376" s="190" t="s">
        <v>1231</v>
      </c>
      <c r="G376" s="177"/>
      <c r="H376" s="177"/>
      <c r="I376" s="180"/>
      <c r="J376" s="191">
        <f>BK376</f>
        <v>0</v>
      </c>
      <c r="K376" s="177"/>
      <c r="L376" s="182"/>
      <c r="M376" s="183"/>
      <c r="N376" s="184"/>
      <c r="O376" s="184"/>
      <c r="P376" s="185">
        <f>SUM(P377:P419)</f>
        <v>0</v>
      </c>
      <c r="Q376" s="184"/>
      <c r="R376" s="185">
        <f>SUM(R377:R419)</f>
        <v>160.02559504999999</v>
      </c>
      <c r="S376" s="184"/>
      <c r="T376" s="186">
        <f>SUM(T377:T419)</f>
        <v>0</v>
      </c>
      <c r="AR376" s="187" t="s">
        <v>80</v>
      </c>
      <c r="AT376" s="188" t="s">
        <v>71</v>
      </c>
      <c r="AU376" s="188" t="s">
        <v>80</v>
      </c>
      <c r="AY376" s="187" t="s">
        <v>144</v>
      </c>
      <c r="BK376" s="189">
        <f>SUM(BK377:BK419)</f>
        <v>0</v>
      </c>
    </row>
    <row r="377" spans="2:65" s="1" customFormat="1" ht="16.5" customHeight="1">
      <c r="B377" s="41"/>
      <c r="C377" s="192" t="s">
        <v>563</v>
      </c>
      <c r="D377" s="192" t="s">
        <v>146</v>
      </c>
      <c r="E377" s="193" t="s">
        <v>1232</v>
      </c>
      <c r="F377" s="194" t="s">
        <v>1233</v>
      </c>
      <c r="G377" s="195" t="s">
        <v>183</v>
      </c>
      <c r="H377" s="196">
        <v>8.5</v>
      </c>
      <c r="I377" s="197"/>
      <c r="J377" s="198">
        <f>ROUND(I377*H377,2)</f>
        <v>0</v>
      </c>
      <c r="K377" s="194" t="s">
        <v>150</v>
      </c>
      <c r="L377" s="61"/>
      <c r="M377" s="199" t="s">
        <v>21</v>
      </c>
      <c r="N377" s="200" t="s">
        <v>43</v>
      </c>
      <c r="O377" s="42"/>
      <c r="P377" s="201">
        <f>O377*H377</f>
        <v>0</v>
      </c>
      <c r="Q377" s="201">
        <v>2.4778600000000002</v>
      </c>
      <c r="R377" s="201">
        <f>Q377*H377</f>
        <v>21.061810000000001</v>
      </c>
      <c r="S377" s="201">
        <v>0</v>
      </c>
      <c r="T377" s="202">
        <f>S377*H377</f>
        <v>0</v>
      </c>
      <c r="AR377" s="24" t="s">
        <v>151</v>
      </c>
      <c r="AT377" s="24" t="s">
        <v>146</v>
      </c>
      <c r="AU377" s="24" t="s">
        <v>82</v>
      </c>
      <c r="AY377" s="24" t="s">
        <v>144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80</v>
      </c>
      <c r="BK377" s="203">
        <f>ROUND(I377*H377,2)</f>
        <v>0</v>
      </c>
      <c r="BL377" s="24" t="s">
        <v>151</v>
      </c>
      <c r="BM377" s="24" t="s">
        <v>1234</v>
      </c>
    </row>
    <row r="378" spans="2:65" s="1" customFormat="1" ht="13.5">
      <c r="B378" s="41"/>
      <c r="C378" s="63"/>
      <c r="D378" s="204" t="s">
        <v>153</v>
      </c>
      <c r="E378" s="63"/>
      <c r="F378" s="205" t="s">
        <v>1233</v>
      </c>
      <c r="G378" s="63"/>
      <c r="H378" s="63"/>
      <c r="I378" s="163"/>
      <c r="J378" s="63"/>
      <c r="K378" s="63"/>
      <c r="L378" s="61"/>
      <c r="M378" s="206"/>
      <c r="N378" s="42"/>
      <c r="O378" s="42"/>
      <c r="P378" s="42"/>
      <c r="Q378" s="42"/>
      <c r="R378" s="42"/>
      <c r="S378" s="42"/>
      <c r="T378" s="78"/>
      <c r="AT378" s="24" t="s">
        <v>153</v>
      </c>
      <c r="AU378" s="24" t="s">
        <v>82</v>
      </c>
    </row>
    <row r="379" spans="2:65" s="12" customFormat="1" ht="13.5">
      <c r="B379" s="219"/>
      <c r="C379" s="220"/>
      <c r="D379" s="204" t="s">
        <v>155</v>
      </c>
      <c r="E379" s="221" t="s">
        <v>21</v>
      </c>
      <c r="F379" s="222" t="s">
        <v>1235</v>
      </c>
      <c r="G379" s="220"/>
      <c r="H379" s="221" t="s">
        <v>21</v>
      </c>
      <c r="I379" s="223"/>
      <c r="J379" s="220"/>
      <c r="K379" s="220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155</v>
      </c>
      <c r="AU379" s="228" t="s">
        <v>82</v>
      </c>
      <c r="AV379" s="12" t="s">
        <v>80</v>
      </c>
      <c r="AW379" s="12" t="s">
        <v>35</v>
      </c>
      <c r="AX379" s="12" t="s">
        <v>72</v>
      </c>
      <c r="AY379" s="228" t="s">
        <v>144</v>
      </c>
    </row>
    <row r="380" spans="2:65" s="11" customFormat="1" ht="13.5">
      <c r="B380" s="207"/>
      <c r="C380" s="208"/>
      <c r="D380" s="204" t="s">
        <v>155</v>
      </c>
      <c r="E380" s="209" t="s">
        <v>21</v>
      </c>
      <c r="F380" s="210" t="s">
        <v>1236</v>
      </c>
      <c r="G380" s="208"/>
      <c r="H380" s="211">
        <v>8.5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155</v>
      </c>
      <c r="AU380" s="217" t="s">
        <v>82</v>
      </c>
      <c r="AV380" s="11" t="s">
        <v>82</v>
      </c>
      <c r="AW380" s="11" t="s">
        <v>35</v>
      </c>
      <c r="AX380" s="11" t="s">
        <v>80</v>
      </c>
      <c r="AY380" s="217" t="s">
        <v>144</v>
      </c>
    </row>
    <row r="381" spans="2:65" s="1" customFormat="1" ht="16.5" customHeight="1">
      <c r="B381" s="41"/>
      <c r="C381" s="192" t="s">
        <v>570</v>
      </c>
      <c r="D381" s="192" t="s">
        <v>146</v>
      </c>
      <c r="E381" s="193" t="s">
        <v>1237</v>
      </c>
      <c r="F381" s="194" t="s">
        <v>1238</v>
      </c>
      <c r="G381" s="195" t="s">
        <v>149</v>
      </c>
      <c r="H381" s="196">
        <v>32.802</v>
      </c>
      <c r="I381" s="197"/>
      <c r="J381" s="198">
        <f>ROUND(I381*H381,2)</f>
        <v>0</v>
      </c>
      <c r="K381" s="194" t="s">
        <v>150</v>
      </c>
      <c r="L381" s="61"/>
      <c r="M381" s="199" t="s">
        <v>21</v>
      </c>
      <c r="N381" s="200" t="s">
        <v>43</v>
      </c>
      <c r="O381" s="42"/>
      <c r="P381" s="201">
        <f>O381*H381</f>
        <v>0</v>
      </c>
      <c r="Q381" s="201">
        <v>4.1739999999999999E-2</v>
      </c>
      <c r="R381" s="201">
        <f>Q381*H381</f>
        <v>1.3691554799999999</v>
      </c>
      <c r="S381" s="201">
        <v>0</v>
      </c>
      <c r="T381" s="202">
        <f>S381*H381</f>
        <v>0</v>
      </c>
      <c r="AR381" s="24" t="s">
        <v>151</v>
      </c>
      <c r="AT381" s="24" t="s">
        <v>146</v>
      </c>
      <c r="AU381" s="24" t="s">
        <v>82</v>
      </c>
      <c r="AY381" s="24" t="s">
        <v>144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80</v>
      </c>
      <c r="BK381" s="203">
        <f>ROUND(I381*H381,2)</f>
        <v>0</v>
      </c>
      <c r="BL381" s="24" t="s">
        <v>151</v>
      </c>
      <c r="BM381" s="24" t="s">
        <v>1239</v>
      </c>
    </row>
    <row r="382" spans="2:65" s="1" customFormat="1" ht="13.5">
      <c r="B382" s="41"/>
      <c r="C382" s="63"/>
      <c r="D382" s="204" t="s">
        <v>153</v>
      </c>
      <c r="E382" s="63"/>
      <c r="F382" s="205" t="s">
        <v>1238</v>
      </c>
      <c r="G382" s="63"/>
      <c r="H382" s="63"/>
      <c r="I382" s="163"/>
      <c r="J382" s="63"/>
      <c r="K382" s="63"/>
      <c r="L382" s="61"/>
      <c r="M382" s="206"/>
      <c r="N382" s="42"/>
      <c r="O382" s="42"/>
      <c r="P382" s="42"/>
      <c r="Q382" s="42"/>
      <c r="R382" s="42"/>
      <c r="S382" s="42"/>
      <c r="T382" s="78"/>
      <c r="AT382" s="24" t="s">
        <v>153</v>
      </c>
      <c r="AU382" s="24" t="s">
        <v>82</v>
      </c>
    </row>
    <row r="383" spans="2:65" s="12" customFormat="1" ht="27">
      <c r="B383" s="219"/>
      <c r="C383" s="220"/>
      <c r="D383" s="204" t="s">
        <v>155</v>
      </c>
      <c r="E383" s="221" t="s">
        <v>21</v>
      </c>
      <c r="F383" s="222" t="s">
        <v>1240</v>
      </c>
      <c r="G383" s="220"/>
      <c r="H383" s="221" t="s">
        <v>21</v>
      </c>
      <c r="I383" s="223"/>
      <c r="J383" s="220"/>
      <c r="K383" s="220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155</v>
      </c>
      <c r="AU383" s="228" t="s">
        <v>82</v>
      </c>
      <c r="AV383" s="12" t="s">
        <v>80</v>
      </c>
      <c r="AW383" s="12" t="s">
        <v>35</v>
      </c>
      <c r="AX383" s="12" t="s">
        <v>72</v>
      </c>
      <c r="AY383" s="228" t="s">
        <v>144</v>
      </c>
    </row>
    <row r="384" spans="2:65" s="11" customFormat="1" ht="13.5">
      <c r="B384" s="207"/>
      <c r="C384" s="208"/>
      <c r="D384" s="204" t="s">
        <v>155</v>
      </c>
      <c r="E384" s="209" t="s">
        <v>21</v>
      </c>
      <c r="F384" s="210" t="s">
        <v>1241</v>
      </c>
      <c r="G384" s="208"/>
      <c r="H384" s="211">
        <v>32.802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80</v>
      </c>
      <c r="AY384" s="217" t="s">
        <v>144</v>
      </c>
    </row>
    <row r="385" spans="2:65" s="1" customFormat="1" ht="16.5" customHeight="1">
      <c r="B385" s="41"/>
      <c r="C385" s="192" t="s">
        <v>577</v>
      </c>
      <c r="D385" s="192" t="s">
        <v>146</v>
      </c>
      <c r="E385" s="193" t="s">
        <v>1242</v>
      </c>
      <c r="F385" s="194" t="s">
        <v>1243</v>
      </c>
      <c r="G385" s="195" t="s">
        <v>149</v>
      </c>
      <c r="H385" s="196">
        <v>32.802</v>
      </c>
      <c r="I385" s="197"/>
      <c r="J385" s="198">
        <f>ROUND(I385*H385,2)</f>
        <v>0</v>
      </c>
      <c r="K385" s="194" t="s">
        <v>150</v>
      </c>
      <c r="L385" s="61"/>
      <c r="M385" s="199" t="s">
        <v>21</v>
      </c>
      <c r="N385" s="200" t="s">
        <v>43</v>
      </c>
      <c r="O385" s="42"/>
      <c r="P385" s="201">
        <f>O385*H385</f>
        <v>0</v>
      </c>
      <c r="Q385" s="201">
        <v>2.0000000000000002E-5</v>
      </c>
      <c r="R385" s="201">
        <f>Q385*H385</f>
        <v>6.560400000000001E-4</v>
      </c>
      <c r="S385" s="201">
        <v>0</v>
      </c>
      <c r="T385" s="202">
        <f>S385*H385</f>
        <v>0</v>
      </c>
      <c r="AR385" s="24" t="s">
        <v>151</v>
      </c>
      <c r="AT385" s="24" t="s">
        <v>146</v>
      </c>
      <c r="AU385" s="24" t="s">
        <v>82</v>
      </c>
      <c r="AY385" s="24" t="s">
        <v>144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4" t="s">
        <v>80</v>
      </c>
      <c r="BK385" s="203">
        <f>ROUND(I385*H385,2)</f>
        <v>0</v>
      </c>
      <c r="BL385" s="24" t="s">
        <v>151</v>
      </c>
      <c r="BM385" s="24" t="s">
        <v>1244</v>
      </c>
    </row>
    <row r="386" spans="2:65" s="1" customFormat="1" ht="13.5">
      <c r="B386" s="41"/>
      <c r="C386" s="63"/>
      <c r="D386" s="204" t="s">
        <v>153</v>
      </c>
      <c r="E386" s="63"/>
      <c r="F386" s="205" t="s">
        <v>1243</v>
      </c>
      <c r="G386" s="63"/>
      <c r="H386" s="63"/>
      <c r="I386" s="163"/>
      <c r="J386" s="63"/>
      <c r="K386" s="63"/>
      <c r="L386" s="61"/>
      <c r="M386" s="206"/>
      <c r="N386" s="42"/>
      <c r="O386" s="42"/>
      <c r="P386" s="42"/>
      <c r="Q386" s="42"/>
      <c r="R386" s="42"/>
      <c r="S386" s="42"/>
      <c r="T386" s="78"/>
      <c r="AT386" s="24" t="s">
        <v>153</v>
      </c>
      <c r="AU386" s="24" t="s">
        <v>82</v>
      </c>
    </row>
    <row r="387" spans="2:65" s="11" customFormat="1" ht="13.5">
      <c r="B387" s="207"/>
      <c r="C387" s="208"/>
      <c r="D387" s="204" t="s">
        <v>155</v>
      </c>
      <c r="E387" s="209" t="s">
        <v>21</v>
      </c>
      <c r="F387" s="210" t="s">
        <v>1245</v>
      </c>
      <c r="G387" s="208"/>
      <c r="H387" s="211">
        <v>32.802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155</v>
      </c>
      <c r="AU387" s="217" t="s">
        <v>82</v>
      </c>
      <c r="AV387" s="11" t="s">
        <v>82</v>
      </c>
      <c r="AW387" s="11" t="s">
        <v>35</v>
      </c>
      <c r="AX387" s="11" t="s">
        <v>80</v>
      </c>
      <c r="AY387" s="217" t="s">
        <v>144</v>
      </c>
    </row>
    <row r="388" spans="2:65" s="1" customFormat="1" ht="16.5" customHeight="1">
      <c r="B388" s="41"/>
      <c r="C388" s="192" t="s">
        <v>585</v>
      </c>
      <c r="D388" s="192" t="s">
        <v>146</v>
      </c>
      <c r="E388" s="193" t="s">
        <v>1246</v>
      </c>
      <c r="F388" s="194" t="s">
        <v>1247</v>
      </c>
      <c r="G388" s="195" t="s">
        <v>310</v>
      </c>
      <c r="H388" s="196">
        <v>1.105</v>
      </c>
      <c r="I388" s="197"/>
      <c r="J388" s="198">
        <f>ROUND(I388*H388,2)</f>
        <v>0</v>
      </c>
      <c r="K388" s="194" t="s">
        <v>150</v>
      </c>
      <c r="L388" s="61"/>
      <c r="M388" s="199" t="s">
        <v>21</v>
      </c>
      <c r="N388" s="200" t="s">
        <v>43</v>
      </c>
      <c r="O388" s="42"/>
      <c r="P388" s="201">
        <f>O388*H388</f>
        <v>0</v>
      </c>
      <c r="Q388" s="201">
        <v>1.04877</v>
      </c>
      <c r="R388" s="201">
        <f>Q388*H388</f>
        <v>1.1588908499999999</v>
      </c>
      <c r="S388" s="201">
        <v>0</v>
      </c>
      <c r="T388" s="202">
        <f>S388*H388</f>
        <v>0</v>
      </c>
      <c r="AR388" s="24" t="s">
        <v>151</v>
      </c>
      <c r="AT388" s="24" t="s">
        <v>146</v>
      </c>
      <c r="AU388" s="24" t="s">
        <v>82</v>
      </c>
      <c r="AY388" s="24" t="s">
        <v>144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80</v>
      </c>
      <c r="BK388" s="203">
        <f>ROUND(I388*H388,2)</f>
        <v>0</v>
      </c>
      <c r="BL388" s="24" t="s">
        <v>151</v>
      </c>
      <c r="BM388" s="24" t="s">
        <v>1248</v>
      </c>
    </row>
    <row r="389" spans="2:65" s="1" customFormat="1" ht="13.5">
      <c r="B389" s="41"/>
      <c r="C389" s="63"/>
      <c r="D389" s="204" t="s">
        <v>153</v>
      </c>
      <c r="E389" s="63"/>
      <c r="F389" s="205" t="s">
        <v>1247</v>
      </c>
      <c r="G389" s="63"/>
      <c r="H389" s="63"/>
      <c r="I389" s="163"/>
      <c r="J389" s="63"/>
      <c r="K389" s="63"/>
      <c r="L389" s="61"/>
      <c r="M389" s="206"/>
      <c r="N389" s="42"/>
      <c r="O389" s="42"/>
      <c r="P389" s="42"/>
      <c r="Q389" s="42"/>
      <c r="R389" s="42"/>
      <c r="S389" s="42"/>
      <c r="T389" s="78"/>
      <c r="AT389" s="24" t="s">
        <v>153</v>
      </c>
      <c r="AU389" s="24" t="s">
        <v>82</v>
      </c>
    </row>
    <row r="390" spans="2:65" s="12" customFormat="1" ht="13.5">
      <c r="B390" s="219"/>
      <c r="C390" s="220"/>
      <c r="D390" s="204" t="s">
        <v>155</v>
      </c>
      <c r="E390" s="221" t="s">
        <v>21</v>
      </c>
      <c r="F390" s="222" t="s">
        <v>1249</v>
      </c>
      <c r="G390" s="220"/>
      <c r="H390" s="221" t="s">
        <v>21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155</v>
      </c>
      <c r="AU390" s="228" t="s">
        <v>82</v>
      </c>
      <c r="AV390" s="12" t="s">
        <v>80</v>
      </c>
      <c r="AW390" s="12" t="s">
        <v>35</v>
      </c>
      <c r="AX390" s="12" t="s">
        <v>72</v>
      </c>
      <c r="AY390" s="228" t="s">
        <v>144</v>
      </c>
    </row>
    <row r="391" spans="2:65" s="11" customFormat="1" ht="13.5">
      <c r="B391" s="207"/>
      <c r="C391" s="208"/>
      <c r="D391" s="204" t="s">
        <v>155</v>
      </c>
      <c r="E391" s="209" t="s">
        <v>21</v>
      </c>
      <c r="F391" s="210" t="s">
        <v>1250</v>
      </c>
      <c r="G391" s="208"/>
      <c r="H391" s="211">
        <v>1.105</v>
      </c>
      <c r="I391" s="212"/>
      <c r="J391" s="208"/>
      <c r="K391" s="208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155</v>
      </c>
      <c r="AU391" s="217" t="s">
        <v>82</v>
      </c>
      <c r="AV391" s="11" t="s">
        <v>82</v>
      </c>
      <c r="AW391" s="11" t="s">
        <v>35</v>
      </c>
      <c r="AX391" s="11" t="s">
        <v>80</v>
      </c>
      <c r="AY391" s="217" t="s">
        <v>144</v>
      </c>
    </row>
    <row r="392" spans="2:65" s="1" customFormat="1" ht="16.5" customHeight="1">
      <c r="B392" s="41"/>
      <c r="C392" s="192" t="s">
        <v>591</v>
      </c>
      <c r="D392" s="192" t="s">
        <v>146</v>
      </c>
      <c r="E392" s="193" t="s">
        <v>1251</v>
      </c>
      <c r="F392" s="194" t="s">
        <v>1252</v>
      </c>
      <c r="G392" s="195" t="s">
        <v>183</v>
      </c>
      <c r="H392" s="196">
        <v>35.238999999999997</v>
      </c>
      <c r="I392" s="197"/>
      <c r="J392" s="198">
        <f>ROUND(I392*H392,2)</f>
        <v>0</v>
      </c>
      <c r="K392" s="194" t="s">
        <v>150</v>
      </c>
      <c r="L392" s="61"/>
      <c r="M392" s="199" t="s">
        <v>21</v>
      </c>
      <c r="N392" s="200" t="s">
        <v>43</v>
      </c>
      <c r="O392" s="42"/>
      <c r="P392" s="201">
        <f>O392*H392</f>
        <v>0</v>
      </c>
      <c r="Q392" s="201">
        <v>2.4535100000000001</v>
      </c>
      <c r="R392" s="201">
        <f>Q392*H392</f>
        <v>86.459238889999995</v>
      </c>
      <c r="S392" s="201">
        <v>0</v>
      </c>
      <c r="T392" s="202">
        <f>S392*H392</f>
        <v>0</v>
      </c>
      <c r="AR392" s="24" t="s">
        <v>151</v>
      </c>
      <c r="AT392" s="24" t="s">
        <v>146</v>
      </c>
      <c r="AU392" s="24" t="s">
        <v>82</v>
      </c>
      <c r="AY392" s="24" t="s">
        <v>144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80</v>
      </c>
      <c r="BK392" s="203">
        <f>ROUND(I392*H392,2)</f>
        <v>0</v>
      </c>
      <c r="BL392" s="24" t="s">
        <v>151</v>
      </c>
      <c r="BM392" s="24" t="s">
        <v>1253</v>
      </c>
    </row>
    <row r="393" spans="2:65" s="1" customFormat="1" ht="13.5">
      <c r="B393" s="41"/>
      <c r="C393" s="63"/>
      <c r="D393" s="204" t="s">
        <v>153</v>
      </c>
      <c r="E393" s="63"/>
      <c r="F393" s="205" t="s">
        <v>1252</v>
      </c>
      <c r="G393" s="63"/>
      <c r="H393" s="63"/>
      <c r="I393" s="163"/>
      <c r="J393" s="63"/>
      <c r="K393" s="63"/>
      <c r="L393" s="61"/>
      <c r="M393" s="206"/>
      <c r="N393" s="42"/>
      <c r="O393" s="42"/>
      <c r="P393" s="42"/>
      <c r="Q393" s="42"/>
      <c r="R393" s="42"/>
      <c r="S393" s="42"/>
      <c r="T393" s="78"/>
      <c r="AT393" s="24" t="s">
        <v>153</v>
      </c>
      <c r="AU393" s="24" t="s">
        <v>82</v>
      </c>
    </row>
    <row r="394" spans="2:65" s="12" customFormat="1" ht="13.5">
      <c r="B394" s="219"/>
      <c r="C394" s="220"/>
      <c r="D394" s="204" t="s">
        <v>155</v>
      </c>
      <c r="E394" s="221" t="s">
        <v>21</v>
      </c>
      <c r="F394" s="222" t="s">
        <v>1254</v>
      </c>
      <c r="G394" s="220"/>
      <c r="H394" s="221" t="s">
        <v>21</v>
      </c>
      <c r="I394" s="223"/>
      <c r="J394" s="220"/>
      <c r="K394" s="220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155</v>
      </c>
      <c r="AU394" s="228" t="s">
        <v>82</v>
      </c>
      <c r="AV394" s="12" t="s">
        <v>80</v>
      </c>
      <c r="AW394" s="12" t="s">
        <v>35</v>
      </c>
      <c r="AX394" s="12" t="s">
        <v>72</v>
      </c>
      <c r="AY394" s="228" t="s">
        <v>144</v>
      </c>
    </row>
    <row r="395" spans="2:65" s="11" customFormat="1" ht="13.5">
      <c r="B395" s="207"/>
      <c r="C395" s="208"/>
      <c r="D395" s="204" t="s">
        <v>155</v>
      </c>
      <c r="E395" s="209" t="s">
        <v>21</v>
      </c>
      <c r="F395" s="210" t="s">
        <v>1255</v>
      </c>
      <c r="G395" s="208"/>
      <c r="H395" s="211">
        <v>17.05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72</v>
      </c>
      <c r="AY395" s="217" t="s">
        <v>144</v>
      </c>
    </row>
    <row r="396" spans="2:65" s="11" customFormat="1" ht="13.5">
      <c r="B396" s="207"/>
      <c r="C396" s="208"/>
      <c r="D396" s="204" t="s">
        <v>155</v>
      </c>
      <c r="E396" s="209" t="s">
        <v>21</v>
      </c>
      <c r="F396" s="210" t="s">
        <v>1256</v>
      </c>
      <c r="G396" s="208"/>
      <c r="H396" s="211">
        <v>18.189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3" customFormat="1" ht="13.5">
      <c r="B397" s="245"/>
      <c r="C397" s="246"/>
      <c r="D397" s="204" t="s">
        <v>155</v>
      </c>
      <c r="E397" s="247" t="s">
        <v>21</v>
      </c>
      <c r="F397" s="248" t="s">
        <v>947</v>
      </c>
      <c r="G397" s="246"/>
      <c r="H397" s="249">
        <v>35.238999999999997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155</v>
      </c>
      <c r="AU397" s="255" t="s">
        <v>82</v>
      </c>
      <c r="AV397" s="13" t="s">
        <v>151</v>
      </c>
      <c r="AW397" s="13" t="s">
        <v>35</v>
      </c>
      <c r="AX397" s="13" t="s">
        <v>80</v>
      </c>
      <c r="AY397" s="255" t="s">
        <v>144</v>
      </c>
    </row>
    <row r="398" spans="2:65" s="1" customFormat="1" ht="25.5" customHeight="1">
      <c r="B398" s="41"/>
      <c r="C398" s="192" t="s">
        <v>599</v>
      </c>
      <c r="D398" s="192" t="s">
        <v>146</v>
      </c>
      <c r="E398" s="193" t="s">
        <v>1257</v>
      </c>
      <c r="F398" s="194" t="s">
        <v>1258</v>
      </c>
      <c r="G398" s="195" t="s">
        <v>149</v>
      </c>
      <c r="H398" s="196">
        <v>145.60900000000001</v>
      </c>
      <c r="I398" s="197"/>
      <c r="J398" s="198">
        <f>ROUND(I398*H398,2)</f>
        <v>0</v>
      </c>
      <c r="K398" s="194" t="s">
        <v>150</v>
      </c>
      <c r="L398" s="61"/>
      <c r="M398" s="199" t="s">
        <v>21</v>
      </c>
      <c r="N398" s="200" t="s">
        <v>43</v>
      </c>
      <c r="O398" s="42"/>
      <c r="P398" s="201">
        <f>O398*H398</f>
        <v>0</v>
      </c>
      <c r="Q398" s="201">
        <v>1.82E-3</v>
      </c>
      <c r="R398" s="201">
        <f>Q398*H398</f>
        <v>0.26500838000000004</v>
      </c>
      <c r="S398" s="201">
        <v>0</v>
      </c>
      <c r="T398" s="202">
        <f>S398*H398</f>
        <v>0</v>
      </c>
      <c r="AR398" s="24" t="s">
        <v>151</v>
      </c>
      <c r="AT398" s="24" t="s">
        <v>146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1259</v>
      </c>
    </row>
    <row r="399" spans="2:65" s="1" customFormat="1" ht="13.5">
      <c r="B399" s="41"/>
      <c r="C399" s="63"/>
      <c r="D399" s="204" t="s">
        <v>153</v>
      </c>
      <c r="E399" s="63"/>
      <c r="F399" s="205" t="s">
        <v>1260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7">
      <c r="B400" s="219"/>
      <c r="C400" s="220"/>
      <c r="D400" s="204" t="s">
        <v>155</v>
      </c>
      <c r="E400" s="221" t="s">
        <v>21</v>
      </c>
      <c r="F400" s="222" t="s">
        <v>1261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 ht="13.5">
      <c r="B401" s="207"/>
      <c r="C401" s="208"/>
      <c r="D401" s="204" t="s">
        <v>155</v>
      </c>
      <c r="E401" s="209" t="s">
        <v>21</v>
      </c>
      <c r="F401" s="210" t="s">
        <v>1262</v>
      </c>
      <c r="G401" s="208"/>
      <c r="H401" s="211">
        <v>70.695999999999998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72</v>
      </c>
      <c r="AY401" s="217" t="s">
        <v>144</v>
      </c>
    </row>
    <row r="402" spans="2:65" s="11" customFormat="1" ht="13.5">
      <c r="B402" s="207"/>
      <c r="C402" s="208"/>
      <c r="D402" s="204" t="s">
        <v>155</v>
      </c>
      <c r="E402" s="209" t="s">
        <v>21</v>
      </c>
      <c r="F402" s="210" t="s">
        <v>1263</v>
      </c>
      <c r="G402" s="208"/>
      <c r="H402" s="211">
        <v>74.912999999999997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155</v>
      </c>
      <c r="AU402" s="217" t="s">
        <v>82</v>
      </c>
      <c r="AV402" s="11" t="s">
        <v>82</v>
      </c>
      <c r="AW402" s="11" t="s">
        <v>35</v>
      </c>
      <c r="AX402" s="11" t="s">
        <v>72</v>
      </c>
      <c r="AY402" s="217" t="s">
        <v>144</v>
      </c>
    </row>
    <row r="403" spans="2:65" s="13" customFormat="1" ht="13.5">
      <c r="B403" s="245"/>
      <c r="C403" s="246"/>
      <c r="D403" s="204" t="s">
        <v>155</v>
      </c>
      <c r="E403" s="247" t="s">
        <v>21</v>
      </c>
      <c r="F403" s="248" t="s">
        <v>947</v>
      </c>
      <c r="G403" s="246"/>
      <c r="H403" s="249">
        <v>145.60900000000001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155</v>
      </c>
      <c r="AU403" s="255" t="s">
        <v>82</v>
      </c>
      <c r="AV403" s="13" t="s">
        <v>151</v>
      </c>
      <c r="AW403" s="13" t="s">
        <v>35</v>
      </c>
      <c r="AX403" s="13" t="s">
        <v>80</v>
      </c>
      <c r="AY403" s="255" t="s">
        <v>144</v>
      </c>
    </row>
    <row r="404" spans="2:65" s="1" customFormat="1" ht="16.5" customHeight="1">
      <c r="B404" s="41"/>
      <c r="C404" s="192" t="s">
        <v>607</v>
      </c>
      <c r="D404" s="192" t="s">
        <v>146</v>
      </c>
      <c r="E404" s="193" t="s">
        <v>1264</v>
      </c>
      <c r="F404" s="194" t="s">
        <v>1265</v>
      </c>
      <c r="G404" s="195" t="s">
        <v>149</v>
      </c>
      <c r="H404" s="196">
        <v>145.608</v>
      </c>
      <c r="I404" s="197"/>
      <c r="J404" s="198">
        <f>ROUND(I404*H404,2)</f>
        <v>0</v>
      </c>
      <c r="K404" s="194" t="s">
        <v>150</v>
      </c>
      <c r="L404" s="61"/>
      <c r="M404" s="199" t="s">
        <v>21</v>
      </c>
      <c r="N404" s="200" t="s">
        <v>43</v>
      </c>
      <c r="O404" s="42"/>
      <c r="P404" s="201">
        <f>O404*H404</f>
        <v>0</v>
      </c>
      <c r="Q404" s="201">
        <v>4.0000000000000003E-5</v>
      </c>
      <c r="R404" s="201">
        <f>Q404*H404</f>
        <v>5.8243200000000009E-3</v>
      </c>
      <c r="S404" s="201">
        <v>0</v>
      </c>
      <c r="T404" s="202">
        <f>S404*H404</f>
        <v>0</v>
      </c>
      <c r="AR404" s="24" t="s">
        <v>151</v>
      </c>
      <c r="AT404" s="24" t="s">
        <v>146</v>
      </c>
      <c r="AU404" s="24" t="s">
        <v>82</v>
      </c>
      <c r="AY404" s="24" t="s">
        <v>144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4" t="s">
        <v>80</v>
      </c>
      <c r="BK404" s="203">
        <f>ROUND(I404*H404,2)</f>
        <v>0</v>
      </c>
      <c r="BL404" s="24" t="s">
        <v>151</v>
      </c>
      <c r="BM404" s="24" t="s">
        <v>1266</v>
      </c>
    </row>
    <row r="405" spans="2:65" s="1" customFormat="1" ht="13.5">
      <c r="B405" s="41"/>
      <c r="C405" s="63"/>
      <c r="D405" s="204" t="s">
        <v>153</v>
      </c>
      <c r="E405" s="63"/>
      <c r="F405" s="205" t="s">
        <v>1265</v>
      </c>
      <c r="G405" s="63"/>
      <c r="H405" s="63"/>
      <c r="I405" s="163"/>
      <c r="J405" s="63"/>
      <c r="K405" s="63"/>
      <c r="L405" s="61"/>
      <c r="M405" s="206"/>
      <c r="N405" s="42"/>
      <c r="O405" s="42"/>
      <c r="P405" s="42"/>
      <c r="Q405" s="42"/>
      <c r="R405" s="42"/>
      <c r="S405" s="42"/>
      <c r="T405" s="78"/>
      <c r="AT405" s="24" t="s">
        <v>153</v>
      </c>
      <c r="AU405" s="24" t="s">
        <v>82</v>
      </c>
    </row>
    <row r="406" spans="2:65" s="11" customFormat="1" ht="13.5">
      <c r="B406" s="207"/>
      <c r="C406" s="208"/>
      <c r="D406" s="204" t="s">
        <v>155</v>
      </c>
      <c r="E406" s="209" t="s">
        <v>21</v>
      </c>
      <c r="F406" s="210" t="s">
        <v>1267</v>
      </c>
      <c r="G406" s="208"/>
      <c r="H406" s="211">
        <v>145.608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155</v>
      </c>
      <c r="AU406" s="217" t="s">
        <v>82</v>
      </c>
      <c r="AV406" s="11" t="s">
        <v>82</v>
      </c>
      <c r="AW406" s="11" t="s">
        <v>35</v>
      </c>
      <c r="AX406" s="11" t="s">
        <v>80</v>
      </c>
      <c r="AY406" s="217" t="s">
        <v>144</v>
      </c>
    </row>
    <row r="407" spans="2:65" s="1" customFormat="1" ht="16.5" customHeight="1">
      <c r="B407" s="41"/>
      <c r="C407" s="192" t="s">
        <v>613</v>
      </c>
      <c r="D407" s="192" t="s">
        <v>146</v>
      </c>
      <c r="E407" s="193" t="s">
        <v>1268</v>
      </c>
      <c r="F407" s="194" t="s">
        <v>1269</v>
      </c>
      <c r="G407" s="195" t="s">
        <v>310</v>
      </c>
      <c r="H407" s="196">
        <v>8.4570000000000007</v>
      </c>
      <c r="I407" s="197"/>
      <c r="J407" s="198">
        <f>ROUND(I407*H407,2)</f>
        <v>0</v>
      </c>
      <c r="K407" s="194" t="s">
        <v>150</v>
      </c>
      <c r="L407" s="61"/>
      <c r="M407" s="199" t="s">
        <v>21</v>
      </c>
      <c r="N407" s="200" t="s">
        <v>43</v>
      </c>
      <c r="O407" s="42"/>
      <c r="P407" s="201">
        <f>O407*H407</f>
        <v>0</v>
      </c>
      <c r="Q407" s="201">
        <v>1.07637</v>
      </c>
      <c r="R407" s="201">
        <f>Q407*H407</f>
        <v>9.1028610900000011</v>
      </c>
      <c r="S407" s="201">
        <v>0</v>
      </c>
      <c r="T407" s="202">
        <f>S407*H407</f>
        <v>0</v>
      </c>
      <c r="AR407" s="24" t="s">
        <v>151</v>
      </c>
      <c r="AT407" s="24" t="s">
        <v>146</v>
      </c>
      <c r="AU407" s="24" t="s">
        <v>82</v>
      </c>
      <c r="AY407" s="24" t="s">
        <v>144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4" t="s">
        <v>80</v>
      </c>
      <c r="BK407" s="203">
        <f>ROUND(I407*H407,2)</f>
        <v>0</v>
      </c>
      <c r="BL407" s="24" t="s">
        <v>151</v>
      </c>
      <c r="BM407" s="24" t="s">
        <v>1270</v>
      </c>
    </row>
    <row r="408" spans="2:65" s="1" customFormat="1" ht="13.5">
      <c r="B408" s="41"/>
      <c r="C408" s="63"/>
      <c r="D408" s="204" t="s">
        <v>153</v>
      </c>
      <c r="E408" s="63"/>
      <c r="F408" s="205" t="s">
        <v>1269</v>
      </c>
      <c r="G408" s="63"/>
      <c r="H408" s="63"/>
      <c r="I408" s="163"/>
      <c r="J408" s="63"/>
      <c r="K408" s="63"/>
      <c r="L408" s="61"/>
      <c r="M408" s="206"/>
      <c r="N408" s="42"/>
      <c r="O408" s="42"/>
      <c r="P408" s="42"/>
      <c r="Q408" s="42"/>
      <c r="R408" s="42"/>
      <c r="S408" s="42"/>
      <c r="T408" s="78"/>
      <c r="AT408" s="24" t="s">
        <v>153</v>
      </c>
      <c r="AU408" s="24" t="s">
        <v>82</v>
      </c>
    </row>
    <row r="409" spans="2:65" s="12" customFormat="1" ht="13.5">
      <c r="B409" s="219"/>
      <c r="C409" s="220"/>
      <c r="D409" s="204" t="s">
        <v>155</v>
      </c>
      <c r="E409" s="221" t="s">
        <v>21</v>
      </c>
      <c r="F409" s="222" t="s">
        <v>1271</v>
      </c>
      <c r="G409" s="220"/>
      <c r="H409" s="221" t="s">
        <v>21</v>
      </c>
      <c r="I409" s="223"/>
      <c r="J409" s="220"/>
      <c r="K409" s="220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155</v>
      </c>
      <c r="AU409" s="228" t="s">
        <v>82</v>
      </c>
      <c r="AV409" s="12" t="s">
        <v>80</v>
      </c>
      <c r="AW409" s="12" t="s">
        <v>35</v>
      </c>
      <c r="AX409" s="12" t="s">
        <v>72</v>
      </c>
      <c r="AY409" s="228" t="s">
        <v>144</v>
      </c>
    </row>
    <row r="410" spans="2:65" s="11" customFormat="1" ht="13.5">
      <c r="B410" s="207"/>
      <c r="C410" s="208"/>
      <c r="D410" s="204" t="s">
        <v>155</v>
      </c>
      <c r="E410" s="209" t="s">
        <v>21</v>
      </c>
      <c r="F410" s="210" t="s">
        <v>1272</v>
      </c>
      <c r="G410" s="208"/>
      <c r="H410" s="211">
        <v>8.4570000000000007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155</v>
      </c>
      <c r="AU410" s="217" t="s">
        <v>82</v>
      </c>
      <c r="AV410" s="11" t="s">
        <v>82</v>
      </c>
      <c r="AW410" s="11" t="s">
        <v>35</v>
      </c>
      <c r="AX410" s="11" t="s">
        <v>80</v>
      </c>
      <c r="AY410" s="217" t="s">
        <v>144</v>
      </c>
    </row>
    <row r="411" spans="2:65" s="1" customFormat="1" ht="16.5" customHeight="1">
      <c r="B411" s="41"/>
      <c r="C411" s="192" t="s">
        <v>621</v>
      </c>
      <c r="D411" s="192" t="s">
        <v>146</v>
      </c>
      <c r="E411" s="193" t="s">
        <v>1273</v>
      </c>
      <c r="F411" s="194" t="s">
        <v>1274</v>
      </c>
      <c r="G411" s="195" t="s">
        <v>518</v>
      </c>
      <c r="H411" s="196">
        <v>6</v>
      </c>
      <c r="I411" s="197"/>
      <c r="J411" s="198">
        <f>ROUND(I411*H411,2)</f>
        <v>0</v>
      </c>
      <c r="K411" s="194" t="s">
        <v>150</v>
      </c>
      <c r="L411" s="61"/>
      <c r="M411" s="199" t="s">
        <v>21</v>
      </c>
      <c r="N411" s="200" t="s">
        <v>43</v>
      </c>
      <c r="O411" s="42"/>
      <c r="P411" s="201">
        <f>O411*H411</f>
        <v>0</v>
      </c>
      <c r="Q411" s="201">
        <v>0.34076000000000001</v>
      </c>
      <c r="R411" s="201">
        <f>Q411*H411</f>
        <v>2.0445600000000002</v>
      </c>
      <c r="S411" s="201">
        <v>0</v>
      </c>
      <c r="T411" s="202">
        <f>S411*H411</f>
        <v>0</v>
      </c>
      <c r="AR411" s="24" t="s">
        <v>151</v>
      </c>
      <c r="AT411" s="24" t="s">
        <v>146</v>
      </c>
      <c r="AU411" s="24" t="s">
        <v>82</v>
      </c>
      <c r="AY411" s="24" t="s">
        <v>144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4" t="s">
        <v>80</v>
      </c>
      <c r="BK411" s="203">
        <f>ROUND(I411*H411,2)</f>
        <v>0</v>
      </c>
      <c r="BL411" s="24" t="s">
        <v>151</v>
      </c>
      <c r="BM411" s="24" t="s">
        <v>1275</v>
      </c>
    </row>
    <row r="412" spans="2:65" s="1" customFormat="1" ht="13.5">
      <c r="B412" s="41"/>
      <c r="C412" s="63"/>
      <c r="D412" s="204" t="s">
        <v>153</v>
      </c>
      <c r="E412" s="63"/>
      <c r="F412" s="205" t="s">
        <v>1274</v>
      </c>
      <c r="G412" s="63"/>
      <c r="H412" s="63"/>
      <c r="I412" s="163"/>
      <c r="J412" s="63"/>
      <c r="K412" s="63"/>
      <c r="L412" s="61"/>
      <c r="M412" s="206"/>
      <c r="N412" s="42"/>
      <c r="O412" s="42"/>
      <c r="P412" s="42"/>
      <c r="Q412" s="42"/>
      <c r="R412" s="42"/>
      <c r="S412" s="42"/>
      <c r="T412" s="78"/>
      <c r="AT412" s="24" t="s">
        <v>153</v>
      </c>
      <c r="AU412" s="24" t="s">
        <v>82</v>
      </c>
    </row>
    <row r="413" spans="2:65" s="11" customFormat="1" ht="13.5">
      <c r="B413" s="207"/>
      <c r="C413" s="208"/>
      <c r="D413" s="204" t="s">
        <v>155</v>
      </c>
      <c r="E413" s="209" t="s">
        <v>21</v>
      </c>
      <c r="F413" s="210" t="s">
        <v>1276</v>
      </c>
      <c r="G413" s="208"/>
      <c r="H413" s="211">
        <v>6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80</v>
      </c>
      <c r="AY413" s="217" t="s">
        <v>144</v>
      </c>
    </row>
    <row r="414" spans="2:65" s="12" customFormat="1" ht="27">
      <c r="B414" s="219"/>
      <c r="C414" s="220"/>
      <c r="D414" s="204" t="s">
        <v>155</v>
      </c>
      <c r="E414" s="221" t="s">
        <v>21</v>
      </c>
      <c r="F414" s="222" t="s">
        <v>1277</v>
      </c>
      <c r="G414" s="220"/>
      <c r="H414" s="221" t="s">
        <v>21</v>
      </c>
      <c r="I414" s="223"/>
      <c r="J414" s="220"/>
      <c r="K414" s="220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155</v>
      </c>
      <c r="AU414" s="228" t="s">
        <v>82</v>
      </c>
      <c r="AV414" s="12" t="s">
        <v>80</v>
      </c>
      <c r="AW414" s="12" t="s">
        <v>35</v>
      </c>
      <c r="AX414" s="12" t="s">
        <v>72</v>
      </c>
      <c r="AY414" s="228" t="s">
        <v>144</v>
      </c>
    </row>
    <row r="415" spans="2:65" s="1" customFormat="1" ht="16.5" customHeight="1">
      <c r="B415" s="41"/>
      <c r="C415" s="229" t="s">
        <v>626</v>
      </c>
      <c r="D415" s="229" t="s">
        <v>273</v>
      </c>
      <c r="E415" s="230" t="s">
        <v>1278</v>
      </c>
      <c r="F415" s="231" t="s">
        <v>1279</v>
      </c>
      <c r="G415" s="232" t="s">
        <v>518</v>
      </c>
      <c r="H415" s="233">
        <v>5.3330000000000002</v>
      </c>
      <c r="I415" s="234"/>
      <c r="J415" s="235">
        <f>ROUND(I415*H415,2)</f>
        <v>0</v>
      </c>
      <c r="K415" s="231" t="s">
        <v>150</v>
      </c>
      <c r="L415" s="236"/>
      <c r="M415" s="237" t="s">
        <v>21</v>
      </c>
      <c r="N415" s="238" t="s">
        <v>43</v>
      </c>
      <c r="O415" s="42"/>
      <c r="P415" s="201">
        <f>O415*H415</f>
        <v>0</v>
      </c>
      <c r="Q415" s="201">
        <v>7.23</v>
      </c>
      <c r="R415" s="201">
        <f>Q415*H415</f>
        <v>38.557590000000005</v>
      </c>
      <c r="S415" s="201">
        <v>0</v>
      </c>
      <c r="T415" s="202">
        <f>S415*H415</f>
        <v>0</v>
      </c>
      <c r="AR415" s="24" t="s">
        <v>193</v>
      </c>
      <c r="AT415" s="24" t="s">
        <v>273</v>
      </c>
      <c r="AU415" s="24" t="s">
        <v>82</v>
      </c>
      <c r="AY415" s="24" t="s">
        <v>144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4" t="s">
        <v>80</v>
      </c>
      <c r="BK415" s="203">
        <f>ROUND(I415*H415,2)</f>
        <v>0</v>
      </c>
      <c r="BL415" s="24" t="s">
        <v>151</v>
      </c>
      <c r="BM415" s="24" t="s">
        <v>1280</v>
      </c>
    </row>
    <row r="416" spans="2:65" s="1" customFormat="1" ht="13.5">
      <c r="B416" s="41"/>
      <c r="C416" s="63"/>
      <c r="D416" s="204" t="s">
        <v>153</v>
      </c>
      <c r="E416" s="63"/>
      <c r="F416" s="205" t="s">
        <v>1279</v>
      </c>
      <c r="G416" s="63"/>
      <c r="H416" s="63"/>
      <c r="I416" s="163"/>
      <c r="J416" s="63"/>
      <c r="K416" s="63"/>
      <c r="L416" s="61"/>
      <c r="M416" s="206"/>
      <c r="N416" s="42"/>
      <c r="O416" s="42"/>
      <c r="P416" s="42"/>
      <c r="Q416" s="42"/>
      <c r="R416" s="42"/>
      <c r="S416" s="42"/>
      <c r="T416" s="78"/>
      <c r="AT416" s="24" t="s">
        <v>153</v>
      </c>
      <c r="AU416" s="24" t="s">
        <v>82</v>
      </c>
    </row>
    <row r="417" spans="2:65" s="12" customFormat="1" ht="27">
      <c r="B417" s="219"/>
      <c r="C417" s="220"/>
      <c r="D417" s="204" t="s">
        <v>155</v>
      </c>
      <c r="E417" s="221" t="s">
        <v>21</v>
      </c>
      <c r="F417" s="222" t="s">
        <v>1281</v>
      </c>
      <c r="G417" s="220"/>
      <c r="H417" s="221" t="s">
        <v>21</v>
      </c>
      <c r="I417" s="223"/>
      <c r="J417" s="220"/>
      <c r="K417" s="220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155</v>
      </c>
      <c r="AU417" s="228" t="s">
        <v>82</v>
      </c>
      <c r="AV417" s="12" t="s">
        <v>80</v>
      </c>
      <c r="AW417" s="12" t="s">
        <v>35</v>
      </c>
      <c r="AX417" s="12" t="s">
        <v>72</v>
      </c>
      <c r="AY417" s="228" t="s">
        <v>144</v>
      </c>
    </row>
    <row r="418" spans="2:65" s="11" customFormat="1" ht="13.5">
      <c r="B418" s="207"/>
      <c r="C418" s="208"/>
      <c r="D418" s="204" t="s">
        <v>155</v>
      </c>
      <c r="E418" s="209" t="s">
        <v>21</v>
      </c>
      <c r="F418" s="210" t="s">
        <v>1282</v>
      </c>
      <c r="G418" s="208"/>
      <c r="H418" s="211">
        <v>5.3330000000000002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155</v>
      </c>
      <c r="AU418" s="217" t="s">
        <v>82</v>
      </c>
      <c r="AV418" s="11" t="s">
        <v>82</v>
      </c>
      <c r="AW418" s="11" t="s">
        <v>35</v>
      </c>
      <c r="AX418" s="11" t="s">
        <v>80</v>
      </c>
      <c r="AY418" s="217" t="s">
        <v>144</v>
      </c>
    </row>
    <row r="419" spans="2:65" s="12" customFormat="1" ht="27">
      <c r="B419" s="219"/>
      <c r="C419" s="220"/>
      <c r="D419" s="204" t="s">
        <v>155</v>
      </c>
      <c r="E419" s="221" t="s">
        <v>21</v>
      </c>
      <c r="F419" s="222" t="s">
        <v>1283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0" customFormat="1" ht="29.85" customHeight="1">
      <c r="B420" s="176"/>
      <c r="C420" s="177"/>
      <c r="D420" s="178" t="s">
        <v>71</v>
      </c>
      <c r="E420" s="190" t="s">
        <v>151</v>
      </c>
      <c r="F420" s="190" t="s">
        <v>394</v>
      </c>
      <c r="G420" s="177"/>
      <c r="H420" s="177"/>
      <c r="I420" s="180"/>
      <c r="J420" s="191">
        <f>BK420</f>
        <v>0</v>
      </c>
      <c r="K420" s="177"/>
      <c r="L420" s="182"/>
      <c r="M420" s="183"/>
      <c r="N420" s="184"/>
      <c r="O420" s="184"/>
      <c r="P420" s="185">
        <f>SUM(P421:P492)</f>
        <v>0</v>
      </c>
      <c r="Q420" s="184"/>
      <c r="R420" s="185">
        <f>SUM(R421:R492)</f>
        <v>272.82594125999998</v>
      </c>
      <c r="S420" s="184"/>
      <c r="T420" s="186">
        <f>SUM(T421:T492)</f>
        <v>0</v>
      </c>
      <c r="AR420" s="187" t="s">
        <v>80</v>
      </c>
      <c r="AT420" s="188" t="s">
        <v>71</v>
      </c>
      <c r="AU420" s="188" t="s">
        <v>80</v>
      </c>
      <c r="AY420" s="187" t="s">
        <v>144</v>
      </c>
      <c r="BK420" s="189">
        <f>SUM(BK421:BK492)</f>
        <v>0</v>
      </c>
    </row>
    <row r="421" spans="2:65" s="1" customFormat="1" ht="16.5" customHeight="1">
      <c r="B421" s="41"/>
      <c r="C421" s="192" t="s">
        <v>1284</v>
      </c>
      <c r="D421" s="192" t="s">
        <v>146</v>
      </c>
      <c r="E421" s="193" t="s">
        <v>1285</v>
      </c>
      <c r="F421" s="194" t="s">
        <v>1286</v>
      </c>
      <c r="G421" s="195" t="s">
        <v>149</v>
      </c>
      <c r="H421" s="196">
        <v>172.48</v>
      </c>
      <c r="I421" s="197"/>
      <c r="J421" s="198">
        <f>ROUND(I421*H421,2)</f>
        <v>0</v>
      </c>
      <c r="K421" s="194" t="s">
        <v>150</v>
      </c>
      <c r="L421" s="61"/>
      <c r="M421" s="199" t="s">
        <v>21</v>
      </c>
      <c r="N421" s="200" t="s">
        <v>43</v>
      </c>
      <c r="O421" s="42"/>
      <c r="P421" s="201">
        <f>O421*H421</f>
        <v>0</v>
      </c>
      <c r="Q421" s="201">
        <v>0.31879000000000002</v>
      </c>
      <c r="R421" s="201">
        <f>Q421*H421</f>
        <v>54.984899200000001</v>
      </c>
      <c r="S421" s="201">
        <v>0</v>
      </c>
      <c r="T421" s="202">
        <f>S421*H421</f>
        <v>0</v>
      </c>
      <c r="AR421" s="24" t="s">
        <v>151</v>
      </c>
      <c r="AT421" s="24" t="s">
        <v>146</v>
      </c>
      <c r="AU421" s="24" t="s">
        <v>82</v>
      </c>
      <c r="AY421" s="24" t="s">
        <v>144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80</v>
      </c>
      <c r="BK421" s="203">
        <f>ROUND(I421*H421,2)</f>
        <v>0</v>
      </c>
      <c r="BL421" s="24" t="s">
        <v>151</v>
      </c>
      <c r="BM421" s="24" t="s">
        <v>1287</v>
      </c>
    </row>
    <row r="422" spans="2:65" s="1" customFormat="1" ht="13.5">
      <c r="B422" s="41"/>
      <c r="C422" s="63"/>
      <c r="D422" s="204" t="s">
        <v>153</v>
      </c>
      <c r="E422" s="63"/>
      <c r="F422" s="205" t="s">
        <v>1286</v>
      </c>
      <c r="G422" s="63"/>
      <c r="H422" s="63"/>
      <c r="I422" s="163"/>
      <c r="J422" s="63"/>
      <c r="K422" s="63"/>
      <c r="L422" s="61"/>
      <c r="M422" s="206"/>
      <c r="N422" s="42"/>
      <c r="O422" s="42"/>
      <c r="P422" s="42"/>
      <c r="Q422" s="42"/>
      <c r="R422" s="42"/>
      <c r="S422" s="42"/>
      <c r="T422" s="78"/>
      <c r="AT422" s="24" t="s">
        <v>153</v>
      </c>
      <c r="AU422" s="24" t="s">
        <v>82</v>
      </c>
    </row>
    <row r="423" spans="2:65" s="12" customFormat="1" ht="13.5">
      <c r="B423" s="219"/>
      <c r="C423" s="220"/>
      <c r="D423" s="204" t="s">
        <v>155</v>
      </c>
      <c r="E423" s="221" t="s">
        <v>21</v>
      </c>
      <c r="F423" s="222" t="s">
        <v>1288</v>
      </c>
      <c r="G423" s="220"/>
      <c r="H423" s="221" t="s">
        <v>21</v>
      </c>
      <c r="I423" s="223"/>
      <c r="J423" s="220"/>
      <c r="K423" s="220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155</v>
      </c>
      <c r="AU423" s="228" t="s">
        <v>82</v>
      </c>
      <c r="AV423" s="12" t="s">
        <v>80</v>
      </c>
      <c r="AW423" s="12" t="s">
        <v>35</v>
      </c>
      <c r="AX423" s="12" t="s">
        <v>72</v>
      </c>
      <c r="AY423" s="228" t="s">
        <v>144</v>
      </c>
    </row>
    <row r="424" spans="2:65" s="11" customFormat="1" ht="13.5">
      <c r="B424" s="207"/>
      <c r="C424" s="208"/>
      <c r="D424" s="204" t="s">
        <v>155</v>
      </c>
      <c r="E424" s="209" t="s">
        <v>21</v>
      </c>
      <c r="F424" s="210" t="s">
        <v>1289</v>
      </c>
      <c r="G424" s="208"/>
      <c r="H424" s="211">
        <v>172.48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155</v>
      </c>
      <c r="AU424" s="217" t="s">
        <v>82</v>
      </c>
      <c r="AV424" s="11" t="s">
        <v>82</v>
      </c>
      <c r="AW424" s="11" t="s">
        <v>35</v>
      </c>
      <c r="AX424" s="11" t="s">
        <v>80</v>
      </c>
      <c r="AY424" s="217" t="s">
        <v>144</v>
      </c>
    </row>
    <row r="425" spans="2:65" s="1" customFormat="1" ht="16.5" customHeight="1">
      <c r="B425" s="41"/>
      <c r="C425" s="192" t="s">
        <v>1290</v>
      </c>
      <c r="D425" s="192" t="s">
        <v>146</v>
      </c>
      <c r="E425" s="193" t="s">
        <v>1291</v>
      </c>
      <c r="F425" s="194" t="s">
        <v>1292</v>
      </c>
      <c r="G425" s="195" t="s">
        <v>149</v>
      </c>
      <c r="H425" s="196">
        <v>85.117000000000004</v>
      </c>
      <c r="I425" s="197"/>
      <c r="J425" s="198">
        <f>ROUND(I425*H425,2)</f>
        <v>0</v>
      </c>
      <c r="K425" s="194" t="s">
        <v>150</v>
      </c>
      <c r="L425" s="61"/>
      <c r="M425" s="199" t="s">
        <v>21</v>
      </c>
      <c r="N425" s="200" t="s">
        <v>43</v>
      </c>
      <c r="O425" s="42"/>
      <c r="P425" s="201">
        <f>O425*H425</f>
        <v>0</v>
      </c>
      <c r="Q425" s="201">
        <v>0.21251999999999999</v>
      </c>
      <c r="R425" s="201">
        <f>Q425*H425</f>
        <v>18.089064839999999</v>
      </c>
      <c r="S425" s="201">
        <v>0</v>
      </c>
      <c r="T425" s="202">
        <f>S425*H425</f>
        <v>0</v>
      </c>
      <c r="AR425" s="24" t="s">
        <v>151</v>
      </c>
      <c r="AT425" s="24" t="s">
        <v>146</v>
      </c>
      <c r="AU425" s="24" t="s">
        <v>82</v>
      </c>
      <c r="AY425" s="24" t="s">
        <v>144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4" t="s">
        <v>80</v>
      </c>
      <c r="BK425" s="203">
        <f>ROUND(I425*H425,2)</f>
        <v>0</v>
      </c>
      <c r="BL425" s="24" t="s">
        <v>151</v>
      </c>
      <c r="BM425" s="24" t="s">
        <v>1293</v>
      </c>
    </row>
    <row r="426" spans="2:65" s="1" customFormat="1" ht="13.5">
      <c r="B426" s="41"/>
      <c r="C426" s="63"/>
      <c r="D426" s="204" t="s">
        <v>153</v>
      </c>
      <c r="E426" s="63"/>
      <c r="F426" s="205" t="s">
        <v>1292</v>
      </c>
      <c r="G426" s="63"/>
      <c r="H426" s="63"/>
      <c r="I426" s="163"/>
      <c r="J426" s="63"/>
      <c r="K426" s="63"/>
      <c r="L426" s="61"/>
      <c r="M426" s="206"/>
      <c r="N426" s="42"/>
      <c r="O426" s="42"/>
      <c r="P426" s="42"/>
      <c r="Q426" s="42"/>
      <c r="R426" s="42"/>
      <c r="S426" s="42"/>
      <c r="T426" s="78"/>
      <c r="AT426" s="24" t="s">
        <v>153</v>
      </c>
      <c r="AU426" s="24" t="s">
        <v>82</v>
      </c>
    </row>
    <row r="427" spans="2:65" s="12" customFormat="1" ht="13.5">
      <c r="B427" s="219"/>
      <c r="C427" s="220"/>
      <c r="D427" s="204" t="s">
        <v>155</v>
      </c>
      <c r="E427" s="221" t="s">
        <v>21</v>
      </c>
      <c r="F427" s="222" t="s">
        <v>1294</v>
      </c>
      <c r="G427" s="220"/>
      <c r="H427" s="221" t="s">
        <v>21</v>
      </c>
      <c r="I427" s="223"/>
      <c r="J427" s="220"/>
      <c r="K427" s="220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155</v>
      </c>
      <c r="AU427" s="228" t="s">
        <v>82</v>
      </c>
      <c r="AV427" s="12" t="s">
        <v>80</v>
      </c>
      <c r="AW427" s="12" t="s">
        <v>35</v>
      </c>
      <c r="AX427" s="12" t="s">
        <v>72</v>
      </c>
      <c r="AY427" s="228" t="s">
        <v>144</v>
      </c>
    </row>
    <row r="428" spans="2:65" s="11" customFormat="1" ht="13.5">
      <c r="B428" s="207"/>
      <c r="C428" s="208"/>
      <c r="D428" s="204" t="s">
        <v>155</v>
      </c>
      <c r="E428" s="209" t="s">
        <v>21</v>
      </c>
      <c r="F428" s="210" t="s">
        <v>1295</v>
      </c>
      <c r="G428" s="208"/>
      <c r="H428" s="211">
        <v>9.6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155</v>
      </c>
      <c r="AU428" s="217" t="s">
        <v>82</v>
      </c>
      <c r="AV428" s="11" t="s">
        <v>82</v>
      </c>
      <c r="AW428" s="11" t="s">
        <v>35</v>
      </c>
      <c r="AX428" s="11" t="s">
        <v>72</v>
      </c>
      <c r="AY428" s="217" t="s">
        <v>144</v>
      </c>
    </row>
    <row r="429" spans="2:65" s="11" customFormat="1" ht="13.5">
      <c r="B429" s="207"/>
      <c r="C429" s="208"/>
      <c r="D429" s="204" t="s">
        <v>155</v>
      </c>
      <c r="E429" s="209" t="s">
        <v>21</v>
      </c>
      <c r="F429" s="210" t="s">
        <v>1296</v>
      </c>
      <c r="G429" s="208"/>
      <c r="H429" s="211">
        <v>53.000999999999998</v>
      </c>
      <c r="I429" s="212"/>
      <c r="J429" s="208"/>
      <c r="K429" s="208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155</v>
      </c>
      <c r="AU429" s="217" t="s">
        <v>82</v>
      </c>
      <c r="AV429" s="11" t="s">
        <v>82</v>
      </c>
      <c r="AW429" s="11" t="s">
        <v>35</v>
      </c>
      <c r="AX429" s="11" t="s">
        <v>72</v>
      </c>
      <c r="AY429" s="217" t="s">
        <v>144</v>
      </c>
    </row>
    <row r="430" spans="2:65" s="11" customFormat="1" ht="13.5">
      <c r="B430" s="207"/>
      <c r="C430" s="208"/>
      <c r="D430" s="204" t="s">
        <v>155</v>
      </c>
      <c r="E430" s="209" t="s">
        <v>21</v>
      </c>
      <c r="F430" s="210" t="s">
        <v>1297</v>
      </c>
      <c r="G430" s="208"/>
      <c r="H430" s="211">
        <v>22.515999999999998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3" customFormat="1" ht="13.5">
      <c r="B431" s="245"/>
      <c r="C431" s="246"/>
      <c r="D431" s="204" t="s">
        <v>155</v>
      </c>
      <c r="E431" s="247" t="s">
        <v>21</v>
      </c>
      <c r="F431" s="248" t="s">
        <v>947</v>
      </c>
      <c r="G431" s="246"/>
      <c r="H431" s="249">
        <v>85.117000000000004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AT431" s="255" t="s">
        <v>155</v>
      </c>
      <c r="AU431" s="255" t="s">
        <v>82</v>
      </c>
      <c r="AV431" s="13" t="s">
        <v>151</v>
      </c>
      <c r="AW431" s="13" t="s">
        <v>35</v>
      </c>
      <c r="AX431" s="13" t="s">
        <v>80</v>
      </c>
      <c r="AY431" s="255" t="s">
        <v>144</v>
      </c>
    </row>
    <row r="432" spans="2:65" s="1" customFormat="1" ht="16.5" customHeight="1">
      <c r="B432" s="41"/>
      <c r="C432" s="192" t="s">
        <v>1298</v>
      </c>
      <c r="D432" s="192" t="s">
        <v>146</v>
      </c>
      <c r="E432" s="193" t="s">
        <v>1299</v>
      </c>
      <c r="F432" s="194" t="s">
        <v>1300</v>
      </c>
      <c r="G432" s="195" t="s">
        <v>183</v>
      </c>
      <c r="H432" s="196">
        <v>7.7320000000000002</v>
      </c>
      <c r="I432" s="197"/>
      <c r="J432" s="198">
        <f>ROUND(I432*H432,2)</f>
        <v>0</v>
      </c>
      <c r="K432" s="194" t="s">
        <v>150</v>
      </c>
      <c r="L432" s="61"/>
      <c r="M432" s="199" t="s">
        <v>21</v>
      </c>
      <c r="N432" s="200" t="s">
        <v>43</v>
      </c>
      <c r="O432" s="42"/>
      <c r="P432" s="201">
        <f>O432*H432</f>
        <v>0</v>
      </c>
      <c r="Q432" s="201">
        <v>2.234</v>
      </c>
      <c r="R432" s="201">
        <f>Q432*H432</f>
        <v>17.273288000000001</v>
      </c>
      <c r="S432" s="201">
        <v>0</v>
      </c>
      <c r="T432" s="202">
        <f>S432*H432</f>
        <v>0</v>
      </c>
      <c r="AR432" s="24" t="s">
        <v>151</v>
      </c>
      <c r="AT432" s="24" t="s">
        <v>146</v>
      </c>
      <c r="AU432" s="24" t="s">
        <v>82</v>
      </c>
      <c r="AY432" s="24" t="s">
        <v>144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80</v>
      </c>
      <c r="BK432" s="203">
        <f>ROUND(I432*H432,2)</f>
        <v>0</v>
      </c>
      <c r="BL432" s="24" t="s">
        <v>151</v>
      </c>
      <c r="BM432" s="24" t="s">
        <v>1301</v>
      </c>
    </row>
    <row r="433" spans="2:65" s="1" customFormat="1" ht="13.5">
      <c r="B433" s="41"/>
      <c r="C433" s="63"/>
      <c r="D433" s="204" t="s">
        <v>153</v>
      </c>
      <c r="E433" s="63"/>
      <c r="F433" s="205" t="s">
        <v>1300</v>
      </c>
      <c r="G433" s="63"/>
      <c r="H433" s="63"/>
      <c r="I433" s="163"/>
      <c r="J433" s="63"/>
      <c r="K433" s="63"/>
      <c r="L433" s="61"/>
      <c r="M433" s="206"/>
      <c r="N433" s="42"/>
      <c r="O433" s="42"/>
      <c r="P433" s="42"/>
      <c r="Q433" s="42"/>
      <c r="R433" s="42"/>
      <c r="S433" s="42"/>
      <c r="T433" s="78"/>
      <c r="AT433" s="24" t="s">
        <v>153</v>
      </c>
      <c r="AU433" s="24" t="s">
        <v>82</v>
      </c>
    </row>
    <row r="434" spans="2:65" s="12" customFormat="1" ht="13.5">
      <c r="B434" s="219"/>
      <c r="C434" s="220"/>
      <c r="D434" s="204" t="s">
        <v>155</v>
      </c>
      <c r="E434" s="221" t="s">
        <v>21</v>
      </c>
      <c r="F434" s="222" t="s">
        <v>1302</v>
      </c>
      <c r="G434" s="220"/>
      <c r="H434" s="221" t="s">
        <v>21</v>
      </c>
      <c r="I434" s="223"/>
      <c r="J434" s="220"/>
      <c r="K434" s="220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155</v>
      </c>
      <c r="AU434" s="228" t="s">
        <v>82</v>
      </c>
      <c r="AV434" s="12" t="s">
        <v>80</v>
      </c>
      <c r="AW434" s="12" t="s">
        <v>35</v>
      </c>
      <c r="AX434" s="12" t="s">
        <v>72</v>
      </c>
      <c r="AY434" s="228" t="s">
        <v>144</v>
      </c>
    </row>
    <row r="435" spans="2:65" s="11" customFormat="1" ht="13.5">
      <c r="B435" s="207"/>
      <c r="C435" s="208"/>
      <c r="D435" s="204" t="s">
        <v>155</v>
      </c>
      <c r="E435" s="209" t="s">
        <v>21</v>
      </c>
      <c r="F435" s="210" t="s">
        <v>1303</v>
      </c>
      <c r="G435" s="208"/>
      <c r="H435" s="211">
        <v>4.0599999999999996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155</v>
      </c>
      <c r="AU435" s="217" t="s">
        <v>82</v>
      </c>
      <c r="AV435" s="11" t="s">
        <v>82</v>
      </c>
      <c r="AW435" s="11" t="s">
        <v>35</v>
      </c>
      <c r="AX435" s="11" t="s">
        <v>72</v>
      </c>
      <c r="AY435" s="217" t="s">
        <v>144</v>
      </c>
    </row>
    <row r="436" spans="2:65" s="11" customFormat="1" ht="13.5">
      <c r="B436" s="207"/>
      <c r="C436" s="208"/>
      <c r="D436" s="204" t="s">
        <v>155</v>
      </c>
      <c r="E436" s="209" t="s">
        <v>21</v>
      </c>
      <c r="F436" s="210" t="s">
        <v>1304</v>
      </c>
      <c r="G436" s="208"/>
      <c r="H436" s="211">
        <v>3.6720000000000002</v>
      </c>
      <c r="I436" s="212"/>
      <c r="J436" s="208"/>
      <c r="K436" s="208"/>
      <c r="L436" s="213"/>
      <c r="M436" s="214"/>
      <c r="N436" s="215"/>
      <c r="O436" s="215"/>
      <c r="P436" s="215"/>
      <c r="Q436" s="215"/>
      <c r="R436" s="215"/>
      <c r="S436" s="215"/>
      <c r="T436" s="216"/>
      <c r="AT436" s="217" t="s">
        <v>155</v>
      </c>
      <c r="AU436" s="217" t="s">
        <v>82</v>
      </c>
      <c r="AV436" s="11" t="s">
        <v>82</v>
      </c>
      <c r="AW436" s="11" t="s">
        <v>35</v>
      </c>
      <c r="AX436" s="11" t="s">
        <v>72</v>
      </c>
      <c r="AY436" s="217" t="s">
        <v>144</v>
      </c>
    </row>
    <row r="437" spans="2:65" s="13" customFormat="1" ht="13.5">
      <c r="B437" s="245"/>
      <c r="C437" s="246"/>
      <c r="D437" s="204" t="s">
        <v>155</v>
      </c>
      <c r="E437" s="247" t="s">
        <v>21</v>
      </c>
      <c r="F437" s="248" t="s">
        <v>947</v>
      </c>
      <c r="G437" s="246"/>
      <c r="H437" s="249">
        <v>7.7320000000000002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AT437" s="255" t="s">
        <v>155</v>
      </c>
      <c r="AU437" s="255" t="s">
        <v>82</v>
      </c>
      <c r="AV437" s="13" t="s">
        <v>151</v>
      </c>
      <c r="AW437" s="13" t="s">
        <v>35</v>
      </c>
      <c r="AX437" s="13" t="s">
        <v>80</v>
      </c>
      <c r="AY437" s="255" t="s">
        <v>144</v>
      </c>
    </row>
    <row r="438" spans="2:65" s="1" customFormat="1" ht="16.5" customHeight="1">
      <c r="B438" s="41"/>
      <c r="C438" s="192" t="s">
        <v>1305</v>
      </c>
      <c r="D438" s="192" t="s">
        <v>146</v>
      </c>
      <c r="E438" s="193" t="s">
        <v>1306</v>
      </c>
      <c r="F438" s="194" t="s">
        <v>1307</v>
      </c>
      <c r="G438" s="195" t="s">
        <v>183</v>
      </c>
      <c r="H438" s="196">
        <v>13.888999999999999</v>
      </c>
      <c r="I438" s="197"/>
      <c r="J438" s="198">
        <f>ROUND(I438*H438,2)</f>
        <v>0</v>
      </c>
      <c r="K438" s="194" t="s">
        <v>150</v>
      </c>
      <c r="L438" s="61"/>
      <c r="M438" s="199" t="s">
        <v>21</v>
      </c>
      <c r="N438" s="200" t="s">
        <v>43</v>
      </c>
      <c r="O438" s="42"/>
      <c r="P438" s="201">
        <f>O438*H438</f>
        <v>0</v>
      </c>
      <c r="Q438" s="201">
        <v>2.4289999999999998</v>
      </c>
      <c r="R438" s="201">
        <f>Q438*H438</f>
        <v>33.736380999999994</v>
      </c>
      <c r="S438" s="201">
        <v>0</v>
      </c>
      <c r="T438" s="202">
        <f>S438*H438</f>
        <v>0</v>
      </c>
      <c r="AR438" s="24" t="s">
        <v>151</v>
      </c>
      <c r="AT438" s="24" t="s">
        <v>146</v>
      </c>
      <c r="AU438" s="24" t="s">
        <v>82</v>
      </c>
      <c r="AY438" s="24" t="s">
        <v>144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4" t="s">
        <v>80</v>
      </c>
      <c r="BK438" s="203">
        <f>ROUND(I438*H438,2)</f>
        <v>0</v>
      </c>
      <c r="BL438" s="24" t="s">
        <v>151</v>
      </c>
      <c r="BM438" s="24" t="s">
        <v>1308</v>
      </c>
    </row>
    <row r="439" spans="2:65" s="1" customFormat="1" ht="13.5">
      <c r="B439" s="41"/>
      <c r="C439" s="63"/>
      <c r="D439" s="204" t="s">
        <v>153</v>
      </c>
      <c r="E439" s="63"/>
      <c r="F439" s="205" t="s">
        <v>1307</v>
      </c>
      <c r="G439" s="63"/>
      <c r="H439" s="63"/>
      <c r="I439" s="163"/>
      <c r="J439" s="63"/>
      <c r="K439" s="63"/>
      <c r="L439" s="61"/>
      <c r="M439" s="206"/>
      <c r="N439" s="42"/>
      <c r="O439" s="42"/>
      <c r="P439" s="42"/>
      <c r="Q439" s="42"/>
      <c r="R439" s="42"/>
      <c r="S439" s="42"/>
      <c r="T439" s="78"/>
      <c r="AT439" s="24" t="s">
        <v>153</v>
      </c>
      <c r="AU439" s="24" t="s">
        <v>82</v>
      </c>
    </row>
    <row r="440" spans="2:65" s="12" customFormat="1" ht="13.5">
      <c r="B440" s="219"/>
      <c r="C440" s="220"/>
      <c r="D440" s="204" t="s">
        <v>155</v>
      </c>
      <c r="E440" s="221" t="s">
        <v>21</v>
      </c>
      <c r="F440" s="222" t="s">
        <v>1309</v>
      </c>
      <c r="G440" s="220"/>
      <c r="H440" s="221" t="s">
        <v>21</v>
      </c>
      <c r="I440" s="223"/>
      <c r="J440" s="220"/>
      <c r="K440" s="220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155</v>
      </c>
      <c r="AU440" s="228" t="s">
        <v>82</v>
      </c>
      <c r="AV440" s="12" t="s">
        <v>80</v>
      </c>
      <c r="AW440" s="12" t="s">
        <v>35</v>
      </c>
      <c r="AX440" s="12" t="s">
        <v>72</v>
      </c>
      <c r="AY440" s="228" t="s">
        <v>144</v>
      </c>
    </row>
    <row r="441" spans="2:65" s="11" customFormat="1" ht="13.5">
      <c r="B441" s="207"/>
      <c r="C441" s="208"/>
      <c r="D441" s="204" t="s">
        <v>155</v>
      </c>
      <c r="E441" s="209" t="s">
        <v>21</v>
      </c>
      <c r="F441" s="210" t="s">
        <v>1310</v>
      </c>
      <c r="G441" s="208"/>
      <c r="H441" s="211">
        <v>0.96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155</v>
      </c>
      <c r="AU441" s="217" t="s">
        <v>82</v>
      </c>
      <c r="AV441" s="11" t="s">
        <v>82</v>
      </c>
      <c r="AW441" s="11" t="s">
        <v>35</v>
      </c>
      <c r="AX441" s="11" t="s">
        <v>72</v>
      </c>
      <c r="AY441" s="217" t="s">
        <v>144</v>
      </c>
    </row>
    <row r="442" spans="2:65" s="11" customFormat="1" ht="13.5">
      <c r="B442" s="207"/>
      <c r="C442" s="208"/>
      <c r="D442" s="204" t="s">
        <v>155</v>
      </c>
      <c r="E442" s="209" t="s">
        <v>21</v>
      </c>
      <c r="F442" s="210" t="s">
        <v>1311</v>
      </c>
      <c r="G442" s="208"/>
      <c r="H442" s="211">
        <v>5.3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155</v>
      </c>
      <c r="AU442" s="217" t="s">
        <v>82</v>
      </c>
      <c r="AV442" s="11" t="s">
        <v>82</v>
      </c>
      <c r="AW442" s="11" t="s">
        <v>35</v>
      </c>
      <c r="AX442" s="11" t="s">
        <v>72</v>
      </c>
      <c r="AY442" s="217" t="s">
        <v>144</v>
      </c>
    </row>
    <row r="443" spans="2:65" s="11" customFormat="1" ht="13.5">
      <c r="B443" s="207"/>
      <c r="C443" s="208"/>
      <c r="D443" s="204" t="s">
        <v>155</v>
      </c>
      <c r="E443" s="209" t="s">
        <v>21</v>
      </c>
      <c r="F443" s="210" t="s">
        <v>1312</v>
      </c>
      <c r="G443" s="208"/>
      <c r="H443" s="211">
        <v>7.6289999999999996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72</v>
      </c>
      <c r="AY443" s="217" t="s">
        <v>144</v>
      </c>
    </row>
    <row r="444" spans="2:65" s="13" customFormat="1" ht="13.5">
      <c r="B444" s="245"/>
      <c r="C444" s="246"/>
      <c r="D444" s="204" t="s">
        <v>155</v>
      </c>
      <c r="E444" s="247" t="s">
        <v>21</v>
      </c>
      <c r="F444" s="248" t="s">
        <v>947</v>
      </c>
      <c r="G444" s="246"/>
      <c r="H444" s="249">
        <v>13.888999999999999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155</v>
      </c>
      <c r="AU444" s="255" t="s">
        <v>82</v>
      </c>
      <c r="AV444" s="13" t="s">
        <v>151</v>
      </c>
      <c r="AW444" s="13" t="s">
        <v>35</v>
      </c>
      <c r="AX444" s="13" t="s">
        <v>80</v>
      </c>
      <c r="AY444" s="255" t="s">
        <v>144</v>
      </c>
    </row>
    <row r="445" spans="2:65" s="1" customFormat="1" ht="16.5" customHeight="1">
      <c r="B445" s="41"/>
      <c r="C445" s="192" t="s">
        <v>1313</v>
      </c>
      <c r="D445" s="192" t="s">
        <v>146</v>
      </c>
      <c r="E445" s="193" t="s">
        <v>1314</v>
      </c>
      <c r="F445" s="194" t="s">
        <v>1315</v>
      </c>
      <c r="G445" s="195" t="s">
        <v>183</v>
      </c>
      <c r="H445" s="196">
        <v>14.288</v>
      </c>
      <c r="I445" s="197"/>
      <c r="J445" s="198">
        <f>ROUND(I445*H445,2)</f>
        <v>0</v>
      </c>
      <c r="K445" s="194" t="s">
        <v>150</v>
      </c>
      <c r="L445" s="61"/>
      <c r="M445" s="199" t="s">
        <v>21</v>
      </c>
      <c r="N445" s="200" t="s">
        <v>43</v>
      </c>
      <c r="O445" s="42"/>
      <c r="P445" s="201">
        <f>O445*H445</f>
        <v>0</v>
      </c>
      <c r="Q445" s="201">
        <v>2.49255</v>
      </c>
      <c r="R445" s="201">
        <f>Q445*H445</f>
        <v>35.613554399999998</v>
      </c>
      <c r="S445" s="201">
        <v>0</v>
      </c>
      <c r="T445" s="202">
        <f>S445*H445</f>
        <v>0</v>
      </c>
      <c r="AR445" s="24" t="s">
        <v>151</v>
      </c>
      <c r="AT445" s="24" t="s">
        <v>146</v>
      </c>
      <c r="AU445" s="24" t="s">
        <v>82</v>
      </c>
      <c r="AY445" s="24" t="s">
        <v>144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80</v>
      </c>
      <c r="BK445" s="203">
        <f>ROUND(I445*H445,2)</f>
        <v>0</v>
      </c>
      <c r="BL445" s="24" t="s">
        <v>151</v>
      </c>
      <c r="BM445" s="24" t="s">
        <v>1316</v>
      </c>
    </row>
    <row r="446" spans="2:65" s="1" customFormat="1" ht="13.5">
      <c r="B446" s="41"/>
      <c r="C446" s="63"/>
      <c r="D446" s="204" t="s">
        <v>153</v>
      </c>
      <c r="E446" s="63"/>
      <c r="F446" s="205" t="s">
        <v>1315</v>
      </c>
      <c r="G446" s="63"/>
      <c r="H446" s="63"/>
      <c r="I446" s="163"/>
      <c r="J446" s="63"/>
      <c r="K446" s="63"/>
      <c r="L446" s="61"/>
      <c r="M446" s="206"/>
      <c r="N446" s="42"/>
      <c r="O446" s="42"/>
      <c r="P446" s="42"/>
      <c r="Q446" s="42"/>
      <c r="R446" s="42"/>
      <c r="S446" s="42"/>
      <c r="T446" s="78"/>
      <c r="AT446" s="24" t="s">
        <v>153</v>
      </c>
      <c r="AU446" s="24" t="s">
        <v>82</v>
      </c>
    </row>
    <row r="447" spans="2:65" s="12" customFormat="1" ht="13.5">
      <c r="B447" s="219"/>
      <c r="C447" s="220"/>
      <c r="D447" s="204" t="s">
        <v>155</v>
      </c>
      <c r="E447" s="221" t="s">
        <v>21</v>
      </c>
      <c r="F447" s="222" t="s">
        <v>1317</v>
      </c>
      <c r="G447" s="220"/>
      <c r="H447" s="221" t="s">
        <v>21</v>
      </c>
      <c r="I447" s="223"/>
      <c r="J447" s="220"/>
      <c r="K447" s="220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155</v>
      </c>
      <c r="AU447" s="228" t="s">
        <v>82</v>
      </c>
      <c r="AV447" s="12" t="s">
        <v>80</v>
      </c>
      <c r="AW447" s="12" t="s">
        <v>35</v>
      </c>
      <c r="AX447" s="12" t="s">
        <v>72</v>
      </c>
      <c r="AY447" s="228" t="s">
        <v>144</v>
      </c>
    </row>
    <row r="448" spans="2:65" s="11" customFormat="1" ht="13.5">
      <c r="B448" s="207"/>
      <c r="C448" s="208"/>
      <c r="D448" s="204" t="s">
        <v>155</v>
      </c>
      <c r="E448" s="209" t="s">
        <v>21</v>
      </c>
      <c r="F448" s="210" t="s">
        <v>1318</v>
      </c>
      <c r="G448" s="208"/>
      <c r="H448" s="211">
        <v>10.723000000000001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 ht="13.5">
      <c r="B449" s="207"/>
      <c r="C449" s="208"/>
      <c r="D449" s="204" t="s">
        <v>155</v>
      </c>
      <c r="E449" s="209" t="s">
        <v>21</v>
      </c>
      <c r="F449" s="210" t="s">
        <v>1319</v>
      </c>
      <c r="G449" s="208"/>
      <c r="H449" s="211">
        <v>3.5649999999999999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 ht="13.5">
      <c r="B450" s="245"/>
      <c r="C450" s="246"/>
      <c r="D450" s="204" t="s">
        <v>155</v>
      </c>
      <c r="E450" s="247" t="s">
        <v>21</v>
      </c>
      <c r="F450" s="248" t="s">
        <v>947</v>
      </c>
      <c r="G450" s="246"/>
      <c r="H450" s="249">
        <v>14.288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1320</v>
      </c>
      <c r="D451" s="192" t="s">
        <v>146</v>
      </c>
      <c r="E451" s="193" t="s">
        <v>1321</v>
      </c>
      <c r="F451" s="194" t="s">
        <v>1322</v>
      </c>
      <c r="G451" s="195" t="s">
        <v>149</v>
      </c>
      <c r="H451" s="196">
        <v>22.54</v>
      </c>
      <c r="I451" s="197"/>
      <c r="J451" s="198">
        <f>ROUND(I451*H451,2)</f>
        <v>0</v>
      </c>
      <c r="K451" s="194" t="s">
        <v>150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6.3200000000000001E-3</v>
      </c>
      <c r="R451" s="201">
        <f>Q451*H451</f>
        <v>0.14245279999999999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1323</v>
      </c>
    </row>
    <row r="452" spans="2:65" s="1" customFormat="1" ht="13.5">
      <c r="B452" s="41"/>
      <c r="C452" s="63"/>
      <c r="D452" s="204" t="s">
        <v>153</v>
      </c>
      <c r="E452" s="63"/>
      <c r="F452" s="205" t="s">
        <v>1322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 ht="13.5">
      <c r="B453" s="219"/>
      <c r="C453" s="220"/>
      <c r="D453" s="204" t="s">
        <v>155</v>
      </c>
      <c r="E453" s="221" t="s">
        <v>21</v>
      </c>
      <c r="F453" s="222" t="s">
        <v>1324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1325</v>
      </c>
      <c r="G454" s="208"/>
      <c r="H454" s="211">
        <v>18.079999999999998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 ht="13.5">
      <c r="B455" s="207"/>
      <c r="C455" s="208"/>
      <c r="D455" s="204" t="s">
        <v>155</v>
      </c>
      <c r="E455" s="209" t="s">
        <v>21</v>
      </c>
      <c r="F455" s="210" t="s">
        <v>1326</v>
      </c>
      <c r="G455" s="208"/>
      <c r="H455" s="211">
        <v>4.46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3" customFormat="1" ht="13.5">
      <c r="B456" s="245"/>
      <c r="C456" s="246"/>
      <c r="D456" s="204" t="s">
        <v>155</v>
      </c>
      <c r="E456" s="247" t="s">
        <v>21</v>
      </c>
      <c r="F456" s="248" t="s">
        <v>947</v>
      </c>
      <c r="G456" s="246"/>
      <c r="H456" s="249">
        <v>22.54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AT456" s="255" t="s">
        <v>155</v>
      </c>
      <c r="AU456" s="255" t="s">
        <v>82</v>
      </c>
      <c r="AV456" s="13" t="s">
        <v>151</v>
      </c>
      <c r="AW456" s="13" t="s">
        <v>35</v>
      </c>
      <c r="AX456" s="13" t="s">
        <v>80</v>
      </c>
      <c r="AY456" s="255" t="s">
        <v>144</v>
      </c>
    </row>
    <row r="457" spans="2:65" s="1" customFormat="1" ht="16.5" customHeight="1">
      <c r="B457" s="41"/>
      <c r="C457" s="192" t="s">
        <v>1327</v>
      </c>
      <c r="D457" s="192" t="s">
        <v>146</v>
      </c>
      <c r="E457" s="193" t="s">
        <v>1328</v>
      </c>
      <c r="F457" s="194" t="s">
        <v>1329</v>
      </c>
      <c r="G457" s="195" t="s">
        <v>183</v>
      </c>
      <c r="H457" s="196">
        <v>5.44</v>
      </c>
      <c r="I457" s="197"/>
      <c r="J457" s="198">
        <f>ROUND(I457*H457,2)</f>
        <v>0</v>
      </c>
      <c r="K457" s="194" t="s">
        <v>150</v>
      </c>
      <c r="L457" s="61"/>
      <c r="M457" s="199" t="s">
        <v>21</v>
      </c>
      <c r="N457" s="200" t="s">
        <v>43</v>
      </c>
      <c r="O457" s="42"/>
      <c r="P457" s="201">
        <f>O457*H457</f>
        <v>0</v>
      </c>
      <c r="Q457" s="201">
        <v>2.28268</v>
      </c>
      <c r="R457" s="201">
        <f>Q457*H457</f>
        <v>12.417779200000002</v>
      </c>
      <c r="S457" s="201">
        <v>0</v>
      </c>
      <c r="T457" s="202">
        <f>S457*H457</f>
        <v>0</v>
      </c>
      <c r="AR457" s="24" t="s">
        <v>151</v>
      </c>
      <c r="AT457" s="24" t="s">
        <v>146</v>
      </c>
      <c r="AU457" s="24" t="s">
        <v>82</v>
      </c>
      <c r="AY457" s="24" t="s">
        <v>144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4" t="s">
        <v>80</v>
      </c>
      <c r="BK457" s="203">
        <f>ROUND(I457*H457,2)</f>
        <v>0</v>
      </c>
      <c r="BL457" s="24" t="s">
        <v>151</v>
      </c>
      <c r="BM457" s="24" t="s">
        <v>1330</v>
      </c>
    </row>
    <row r="458" spans="2:65" s="1" customFormat="1" ht="13.5">
      <c r="B458" s="41"/>
      <c r="C458" s="63"/>
      <c r="D458" s="204" t="s">
        <v>153</v>
      </c>
      <c r="E458" s="63"/>
      <c r="F458" s="205" t="s">
        <v>1329</v>
      </c>
      <c r="G458" s="63"/>
      <c r="H458" s="63"/>
      <c r="I458" s="163"/>
      <c r="J458" s="63"/>
      <c r="K458" s="63"/>
      <c r="L458" s="61"/>
      <c r="M458" s="206"/>
      <c r="N458" s="42"/>
      <c r="O458" s="42"/>
      <c r="P458" s="42"/>
      <c r="Q458" s="42"/>
      <c r="R458" s="42"/>
      <c r="S458" s="42"/>
      <c r="T458" s="78"/>
      <c r="AT458" s="24" t="s">
        <v>153</v>
      </c>
      <c r="AU458" s="24" t="s">
        <v>82</v>
      </c>
    </row>
    <row r="459" spans="2:65" s="11" customFormat="1" ht="13.5">
      <c r="B459" s="207"/>
      <c r="C459" s="208"/>
      <c r="D459" s="204" t="s">
        <v>155</v>
      </c>
      <c r="E459" s="209" t="s">
        <v>21</v>
      </c>
      <c r="F459" s="210" t="s">
        <v>1331</v>
      </c>
      <c r="G459" s="208"/>
      <c r="H459" s="211">
        <v>5.44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155</v>
      </c>
      <c r="AU459" s="217" t="s">
        <v>82</v>
      </c>
      <c r="AV459" s="11" t="s">
        <v>82</v>
      </c>
      <c r="AW459" s="11" t="s">
        <v>35</v>
      </c>
      <c r="AX459" s="11" t="s">
        <v>80</v>
      </c>
      <c r="AY459" s="217" t="s">
        <v>144</v>
      </c>
    </row>
    <row r="460" spans="2:65" s="1" customFormat="1" ht="16.5" customHeight="1">
      <c r="B460" s="41"/>
      <c r="C460" s="192" t="s">
        <v>1332</v>
      </c>
      <c r="D460" s="192" t="s">
        <v>146</v>
      </c>
      <c r="E460" s="193" t="s">
        <v>1333</v>
      </c>
      <c r="F460" s="194" t="s">
        <v>1334</v>
      </c>
      <c r="G460" s="195" t="s">
        <v>183</v>
      </c>
      <c r="H460" s="196">
        <v>1.752</v>
      </c>
      <c r="I460" s="197"/>
      <c r="J460" s="198">
        <f>ROUND(I460*H460,2)</f>
        <v>0</v>
      </c>
      <c r="K460" s="194" t="s">
        <v>150</v>
      </c>
      <c r="L460" s="61"/>
      <c r="M460" s="199" t="s">
        <v>21</v>
      </c>
      <c r="N460" s="200" t="s">
        <v>43</v>
      </c>
      <c r="O460" s="42"/>
      <c r="P460" s="201">
        <f>O460*H460</f>
        <v>0</v>
      </c>
      <c r="Q460" s="201">
        <v>2.4127200000000002</v>
      </c>
      <c r="R460" s="201">
        <f>Q460*H460</f>
        <v>4.2270854400000006</v>
      </c>
      <c r="S460" s="201">
        <v>0</v>
      </c>
      <c r="T460" s="202">
        <f>S460*H460</f>
        <v>0</v>
      </c>
      <c r="AR460" s="24" t="s">
        <v>151</v>
      </c>
      <c r="AT460" s="24" t="s">
        <v>146</v>
      </c>
      <c r="AU460" s="24" t="s">
        <v>82</v>
      </c>
      <c r="AY460" s="24" t="s">
        <v>144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4" t="s">
        <v>80</v>
      </c>
      <c r="BK460" s="203">
        <f>ROUND(I460*H460,2)</f>
        <v>0</v>
      </c>
      <c r="BL460" s="24" t="s">
        <v>151</v>
      </c>
      <c r="BM460" s="24" t="s">
        <v>1335</v>
      </c>
    </row>
    <row r="461" spans="2:65" s="1" customFormat="1" ht="13.5">
      <c r="B461" s="41"/>
      <c r="C461" s="63"/>
      <c r="D461" s="204" t="s">
        <v>153</v>
      </c>
      <c r="E461" s="63"/>
      <c r="F461" s="205" t="s">
        <v>1334</v>
      </c>
      <c r="G461" s="63"/>
      <c r="H461" s="63"/>
      <c r="I461" s="163"/>
      <c r="J461" s="63"/>
      <c r="K461" s="63"/>
      <c r="L461" s="61"/>
      <c r="M461" s="206"/>
      <c r="N461" s="42"/>
      <c r="O461" s="42"/>
      <c r="P461" s="42"/>
      <c r="Q461" s="42"/>
      <c r="R461" s="42"/>
      <c r="S461" s="42"/>
      <c r="T461" s="78"/>
      <c r="AT461" s="24" t="s">
        <v>153</v>
      </c>
      <c r="AU461" s="24" t="s">
        <v>82</v>
      </c>
    </row>
    <row r="462" spans="2:65" s="12" customFormat="1" ht="13.5">
      <c r="B462" s="219"/>
      <c r="C462" s="220"/>
      <c r="D462" s="204" t="s">
        <v>155</v>
      </c>
      <c r="E462" s="221" t="s">
        <v>21</v>
      </c>
      <c r="F462" s="222" t="s">
        <v>1336</v>
      </c>
      <c r="G462" s="220"/>
      <c r="H462" s="221" t="s">
        <v>21</v>
      </c>
      <c r="I462" s="223"/>
      <c r="J462" s="220"/>
      <c r="K462" s="220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155</v>
      </c>
      <c r="AU462" s="228" t="s">
        <v>82</v>
      </c>
      <c r="AV462" s="12" t="s">
        <v>80</v>
      </c>
      <c r="AW462" s="12" t="s">
        <v>35</v>
      </c>
      <c r="AX462" s="12" t="s">
        <v>72</v>
      </c>
      <c r="AY462" s="228" t="s">
        <v>144</v>
      </c>
    </row>
    <row r="463" spans="2:65" s="11" customFormat="1" ht="13.5">
      <c r="B463" s="207"/>
      <c r="C463" s="208"/>
      <c r="D463" s="204" t="s">
        <v>155</v>
      </c>
      <c r="E463" s="209" t="s">
        <v>21</v>
      </c>
      <c r="F463" s="210" t="s">
        <v>1337</v>
      </c>
      <c r="G463" s="208"/>
      <c r="H463" s="211">
        <v>1.752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155</v>
      </c>
      <c r="AU463" s="217" t="s">
        <v>82</v>
      </c>
      <c r="AV463" s="11" t="s">
        <v>82</v>
      </c>
      <c r="AW463" s="11" t="s">
        <v>35</v>
      </c>
      <c r="AX463" s="11" t="s">
        <v>80</v>
      </c>
      <c r="AY463" s="217" t="s">
        <v>144</v>
      </c>
    </row>
    <row r="464" spans="2:65" s="1" customFormat="1" ht="25.5" customHeight="1">
      <c r="B464" s="41"/>
      <c r="C464" s="192" t="s">
        <v>1338</v>
      </c>
      <c r="D464" s="192" t="s">
        <v>146</v>
      </c>
      <c r="E464" s="193" t="s">
        <v>1339</v>
      </c>
      <c r="F464" s="194" t="s">
        <v>1340</v>
      </c>
      <c r="G464" s="195" t="s">
        <v>149</v>
      </c>
      <c r="H464" s="196">
        <v>88.96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1E-3</v>
      </c>
      <c r="R464" s="201">
        <f>Q464*H464</f>
        <v>8.8959999999999997E-2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1341</v>
      </c>
    </row>
    <row r="465" spans="2:65" s="1" customFormat="1" ht="13.5">
      <c r="B465" s="41"/>
      <c r="C465" s="63"/>
      <c r="D465" s="204" t="s">
        <v>153</v>
      </c>
      <c r="E465" s="63"/>
      <c r="F465" s="205" t="s">
        <v>1340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2" customFormat="1" ht="27">
      <c r="B466" s="219"/>
      <c r="C466" s="220"/>
      <c r="D466" s="204" t="s">
        <v>155</v>
      </c>
      <c r="E466" s="221" t="s">
        <v>21</v>
      </c>
      <c r="F466" s="222" t="s">
        <v>1342</v>
      </c>
      <c r="G466" s="220"/>
      <c r="H466" s="221" t="s">
        <v>21</v>
      </c>
      <c r="I466" s="223"/>
      <c r="J466" s="220"/>
      <c r="K466" s="220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155</v>
      </c>
      <c r="AU466" s="228" t="s">
        <v>82</v>
      </c>
      <c r="AV466" s="12" t="s">
        <v>80</v>
      </c>
      <c r="AW466" s="12" t="s">
        <v>35</v>
      </c>
      <c r="AX466" s="12" t="s">
        <v>72</v>
      </c>
      <c r="AY466" s="228" t="s">
        <v>144</v>
      </c>
    </row>
    <row r="467" spans="2:65" s="11" customFormat="1" ht="13.5">
      <c r="B467" s="207"/>
      <c r="C467" s="208"/>
      <c r="D467" s="204" t="s">
        <v>155</v>
      </c>
      <c r="E467" s="209" t="s">
        <v>21</v>
      </c>
      <c r="F467" s="210" t="s">
        <v>1343</v>
      </c>
      <c r="G467" s="208"/>
      <c r="H467" s="211">
        <v>88.96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155</v>
      </c>
      <c r="AU467" s="217" t="s">
        <v>82</v>
      </c>
      <c r="AV467" s="11" t="s">
        <v>82</v>
      </c>
      <c r="AW467" s="11" t="s">
        <v>35</v>
      </c>
      <c r="AX467" s="11" t="s">
        <v>80</v>
      </c>
      <c r="AY467" s="217" t="s">
        <v>144</v>
      </c>
    </row>
    <row r="468" spans="2:65" s="1" customFormat="1" ht="16.5" customHeight="1">
      <c r="B468" s="41"/>
      <c r="C468" s="229" t="s">
        <v>1344</v>
      </c>
      <c r="D468" s="229" t="s">
        <v>273</v>
      </c>
      <c r="E468" s="230" t="s">
        <v>1345</v>
      </c>
      <c r="F468" s="231" t="s">
        <v>1346</v>
      </c>
      <c r="G468" s="232" t="s">
        <v>149</v>
      </c>
      <c r="H468" s="233">
        <v>102.304</v>
      </c>
      <c r="I468" s="234"/>
      <c r="J468" s="235">
        <f>ROUND(I468*H468,2)</f>
        <v>0</v>
      </c>
      <c r="K468" s="231" t="s">
        <v>150</v>
      </c>
      <c r="L468" s="236"/>
      <c r="M468" s="237" t="s">
        <v>21</v>
      </c>
      <c r="N468" s="238" t="s">
        <v>43</v>
      </c>
      <c r="O468" s="42"/>
      <c r="P468" s="201">
        <f>O468*H468</f>
        <v>0</v>
      </c>
      <c r="Q468" s="201">
        <v>2.4199999999999998E-3</v>
      </c>
      <c r="R468" s="201">
        <f>Q468*H468</f>
        <v>0.24757567999999999</v>
      </c>
      <c r="S468" s="201">
        <v>0</v>
      </c>
      <c r="T468" s="202">
        <f>S468*H468</f>
        <v>0</v>
      </c>
      <c r="AR468" s="24" t="s">
        <v>193</v>
      </c>
      <c r="AT468" s="24" t="s">
        <v>273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1347</v>
      </c>
    </row>
    <row r="469" spans="2:65" s="1" customFormat="1" ht="13.5">
      <c r="B469" s="41"/>
      <c r="C469" s="63"/>
      <c r="D469" s="204" t="s">
        <v>153</v>
      </c>
      <c r="E469" s="63"/>
      <c r="F469" s="205" t="s">
        <v>1346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1" customFormat="1" ht="13.5">
      <c r="B470" s="207"/>
      <c r="C470" s="208"/>
      <c r="D470" s="204" t="s">
        <v>155</v>
      </c>
      <c r="E470" s="209" t="s">
        <v>21</v>
      </c>
      <c r="F470" s="210" t="s">
        <v>1348</v>
      </c>
      <c r="G470" s="208"/>
      <c r="H470" s="211">
        <v>102.304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16.5" customHeight="1">
      <c r="B471" s="41"/>
      <c r="C471" s="192" t="s">
        <v>1349</v>
      </c>
      <c r="D471" s="192" t="s">
        <v>146</v>
      </c>
      <c r="E471" s="193" t="s">
        <v>1350</v>
      </c>
      <c r="F471" s="194" t="s">
        <v>1351</v>
      </c>
      <c r="G471" s="195" t="s">
        <v>183</v>
      </c>
      <c r="H471" s="196">
        <v>4.5030000000000001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2.4142999999999999</v>
      </c>
      <c r="R471" s="201">
        <f>Q471*H471</f>
        <v>10.8715929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1352</v>
      </c>
    </row>
    <row r="472" spans="2:65" s="1" customFormat="1" ht="13.5">
      <c r="B472" s="41"/>
      <c r="C472" s="63"/>
      <c r="D472" s="204" t="s">
        <v>153</v>
      </c>
      <c r="E472" s="63"/>
      <c r="F472" s="205" t="s">
        <v>1351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 ht="13.5">
      <c r="B473" s="219"/>
      <c r="C473" s="220"/>
      <c r="D473" s="204" t="s">
        <v>155</v>
      </c>
      <c r="E473" s="221" t="s">
        <v>21</v>
      </c>
      <c r="F473" s="222" t="s">
        <v>1353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 ht="13.5">
      <c r="B474" s="207"/>
      <c r="C474" s="208"/>
      <c r="D474" s="204" t="s">
        <v>155</v>
      </c>
      <c r="E474" s="209" t="s">
        <v>21</v>
      </c>
      <c r="F474" s="210" t="s">
        <v>1354</v>
      </c>
      <c r="G474" s="208"/>
      <c r="H474" s="211">
        <v>4.5030000000000001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192" t="s">
        <v>1355</v>
      </c>
      <c r="D475" s="192" t="s">
        <v>146</v>
      </c>
      <c r="E475" s="193" t="s">
        <v>1356</v>
      </c>
      <c r="F475" s="194" t="s">
        <v>1357</v>
      </c>
      <c r="G475" s="195" t="s">
        <v>149</v>
      </c>
      <c r="H475" s="196">
        <v>22.515999999999998</v>
      </c>
      <c r="I475" s="197"/>
      <c r="J475" s="198">
        <f>ROUND(I475*H475,2)</f>
        <v>0</v>
      </c>
      <c r="K475" s="194" t="s">
        <v>150</v>
      </c>
      <c r="L475" s="61"/>
      <c r="M475" s="199" t="s">
        <v>21</v>
      </c>
      <c r="N475" s="200" t="s">
        <v>43</v>
      </c>
      <c r="O475" s="42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AR475" s="24" t="s">
        <v>151</v>
      </c>
      <c r="AT475" s="24" t="s">
        <v>146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1358</v>
      </c>
    </row>
    <row r="476" spans="2:65" s="1" customFormat="1" ht="13.5">
      <c r="B476" s="41"/>
      <c r="C476" s="63"/>
      <c r="D476" s="204" t="s">
        <v>153</v>
      </c>
      <c r="E476" s="63"/>
      <c r="F476" s="205" t="s">
        <v>1357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2" customFormat="1" ht="13.5">
      <c r="B477" s="219"/>
      <c r="C477" s="220"/>
      <c r="D477" s="204" t="s">
        <v>155</v>
      </c>
      <c r="E477" s="221" t="s">
        <v>21</v>
      </c>
      <c r="F477" s="222" t="s">
        <v>1353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 ht="13.5">
      <c r="B478" s="207"/>
      <c r="C478" s="208"/>
      <c r="D478" s="204" t="s">
        <v>155</v>
      </c>
      <c r="E478" s="209" t="s">
        <v>21</v>
      </c>
      <c r="F478" s="210" t="s">
        <v>1359</v>
      </c>
      <c r="G478" s="208"/>
      <c r="H478" s="211">
        <v>22.515999999999998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25.5" customHeight="1">
      <c r="B479" s="41"/>
      <c r="C479" s="192" t="s">
        <v>1360</v>
      </c>
      <c r="D479" s="192" t="s">
        <v>146</v>
      </c>
      <c r="E479" s="193" t="s">
        <v>1361</v>
      </c>
      <c r="F479" s="194" t="s">
        <v>1362</v>
      </c>
      <c r="G479" s="195" t="s">
        <v>149</v>
      </c>
      <c r="H479" s="196">
        <v>59.401000000000003</v>
      </c>
      <c r="I479" s="197"/>
      <c r="J479" s="198">
        <f>ROUND(I479*H479,2)</f>
        <v>0</v>
      </c>
      <c r="K479" s="194" t="s">
        <v>150</v>
      </c>
      <c r="L479" s="61"/>
      <c r="M479" s="199" t="s">
        <v>21</v>
      </c>
      <c r="N479" s="200" t="s">
        <v>43</v>
      </c>
      <c r="O479" s="42"/>
      <c r="P479" s="201">
        <f>O479*H479</f>
        <v>0</v>
      </c>
      <c r="Q479" s="201">
        <v>1.0311999999999999</v>
      </c>
      <c r="R479" s="201">
        <f>Q479*H479</f>
        <v>61.254311199999997</v>
      </c>
      <c r="S479" s="201">
        <v>0</v>
      </c>
      <c r="T479" s="202">
        <f>S479*H479</f>
        <v>0</v>
      </c>
      <c r="AR479" s="24" t="s">
        <v>151</v>
      </c>
      <c r="AT479" s="24" t="s">
        <v>146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1363</v>
      </c>
    </row>
    <row r="480" spans="2:65" s="1" customFormat="1" ht="27">
      <c r="B480" s="41"/>
      <c r="C480" s="63"/>
      <c r="D480" s="204" t="s">
        <v>153</v>
      </c>
      <c r="E480" s="63"/>
      <c r="F480" s="205" t="s">
        <v>1362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2" customFormat="1" ht="27">
      <c r="B481" s="219"/>
      <c r="C481" s="220"/>
      <c r="D481" s="204" t="s">
        <v>155</v>
      </c>
      <c r="E481" s="221" t="s">
        <v>21</v>
      </c>
      <c r="F481" s="222" t="s">
        <v>1364</v>
      </c>
      <c r="G481" s="220"/>
      <c r="H481" s="221" t="s">
        <v>21</v>
      </c>
      <c r="I481" s="223"/>
      <c r="J481" s="220"/>
      <c r="K481" s="220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155</v>
      </c>
      <c r="AU481" s="228" t="s">
        <v>82</v>
      </c>
      <c r="AV481" s="12" t="s">
        <v>80</v>
      </c>
      <c r="AW481" s="12" t="s">
        <v>35</v>
      </c>
      <c r="AX481" s="12" t="s">
        <v>72</v>
      </c>
      <c r="AY481" s="228" t="s">
        <v>144</v>
      </c>
    </row>
    <row r="482" spans="2:65" s="11" customFormat="1" ht="13.5">
      <c r="B482" s="207"/>
      <c r="C482" s="208"/>
      <c r="D482" s="204" t="s">
        <v>155</v>
      </c>
      <c r="E482" s="209" t="s">
        <v>21</v>
      </c>
      <c r="F482" s="210" t="s">
        <v>1365</v>
      </c>
      <c r="G482" s="208"/>
      <c r="H482" s="211">
        <v>6.4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155</v>
      </c>
      <c r="AU482" s="217" t="s">
        <v>82</v>
      </c>
      <c r="AV482" s="11" t="s">
        <v>82</v>
      </c>
      <c r="AW482" s="11" t="s">
        <v>35</v>
      </c>
      <c r="AX482" s="11" t="s">
        <v>72</v>
      </c>
      <c r="AY482" s="217" t="s">
        <v>144</v>
      </c>
    </row>
    <row r="483" spans="2:65" s="11" customFormat="1" ht="13.5">
      <c r="B483" s="207"/>
      <c r="C483" s="208"/>
      <c r="D483" s="204" t="s">
        <v>155</v>
      </c>
      <c r="E483" s="209" t="s">
        <v>21</v>
      </c>
      <c r="F483" s="210" t="s">
        <v>1366</v>
      </c>
      <c r="G483" s="208"/>
      <c r="H483" s="211">
        <v>53.000999999999998</v>
      </c>
      <c r="I483" s="212"/>
      <c r="J483" s="208"/>
      <c r="K483" s="208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155</v>
      </c>
      <c r="AU483" s="217" t="s">
        <v>82</v>
      </c>
      <c r="AV483" s="11" t="s">
        <v>82</v>
      </c>
      <c r="AW483" s="11" t="s">
        <v>35</v>
      </c>
      <c r="AX483" s="11" t="s">
        <v>72</v>
      </c>
      <c r="AY483" s="217" t="s">
        <v>144</v>
      </c>
    </row>
    <row r="484" spans="2:65" s="13" customFormat="1" ht="13.5">
      <c r="B484" s="245"/>
      <c r="C484" s="246"/>
      <c r="D484" s="204" t="s">
        <v>155</v>
      </c>
      <c r="E484" s="247" t="s">
        <v>21</v>
      </c>
      <c r="F484" s="248" t="s">
        <v>947</v>
      </c>
      <c r="G484" s="246"/>
      <c r="H484" s="249">
        <v>59.401000000000003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155</v>
      </c>
      <c r="AU484" s="255" t="s">
        <v>82</v>
      </c>
      <c r="AV484" s="13" t="s">
        <v>151</v>
      </c>
      <c r="AW484" s="13" t="s">
        <v>35</v>
      </c>
      <c r="AX484" s="13" t="s">
        <v>80</v>
      </c>
      <c r="AY484" s="255" t="s">
        <v>144</v>
      </c>
    </row>
    <row r="485" spans="2:65" s="1" customFormat="1" ht="25.5" customHeight="1">
      <c r="B485" s="41"/>
      <c r="C485" s="192" t="s">
        <v>1367</v>
      </c>
      <c r="D485" s="192" t="s">
        <v>146</v>
      </c>
      <c r="E485" s="193" t="s">
        <v>1368</v>
      </c>
      <c r="F485" s="194" t="s">
        <v>1369</v>
      </c>
      <c r="G485" s="195" t="s">
        <v>149</v>
      </c>
      <c r="H485" s="196">
        <v>32.229999999999997</v>
      </c>
      <c r="I485" s="197"/>
      <c r="J485" s="198">
        <f>ROUND(I485*H485,2)</f>
        <v>0</v>
      </c>
      <c r="K485" s="194" t="s">
        <v>150</v>
      </c>
      <c r="L485" s="61"/>
      <c r="M485" s="199" t="s">
        <v>21</v>
      </c>
      <c r="N485" s="200" t="s">
        <v>43</v>
      </c>
      <c r="O485" s="42"/>
      <c r="P485" s="201">
        <f>O485*H485</f>
        <v>0</v>
      </c>
      <c r="Q485" s="201">
        <v>0.40242</v>
      </c>
      <c r="R485" s="201">
        <f>Q485*H485</f>
        <v>12.969996599999998</v>
      </c>
      <c r="S485" s="201">
        <v>0</v>
      </c>
      <c r="T485" s="202">
        <f>S485*H485</f>
        <v>0</v>
      </c>
      <c r="AR485" s="24" t="s">
        <v>151</v>
      </c>
      <c r="AT485" s="24" t="s">
        <v>146</v>
      </c>
      <c r="AU485" s="24" t="s">
        <v>82</v>
      </c>
      <c r="AY485" s="24" t="s">
        <v>144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4" t="s">
        <v>80</v>
      </c>
      <c r="BK485" s="203">
        <f>ROUND(I485*H485,2)</f>
        <v>0</v>
      </c>
      <c r="BL485" s="24" t="s">
        <v>151</v>
      </c>
      <c r="BM485" s="24" t="s">
        <v>1370</v>
      </c>
    </row>
    <row r="486" spans="2:65" s="1" customFormat="1" ht="13.5">
      <c r="B486" s="41"/>
      <c r="C486" s="63"/>
      <c r="D486" s="204" t="s">
        <v>153</v>
      </c>
      <c r="E486" s="63"/>
      <c r="F486" s="205" t="s">
        <v>1369</v>
      </c>
      <c r="G486" s="63"/>
      <c r="H486" s="63"/>
      <c r="I486" s="163"/>
      <c r="J486" s="63"/>
      <c r="K486" s="63"/>
      <c r="L486" s="61"/>
      <c r="M486" s="206"/>
      <c r="N486" s="42"/>
      <c r="O486" s="42"/>
      <c r="P486" s="42"/>
      <c r="Q486" s="42"/>
      <c r="R486" s="42"/>
      <c r="S486" s="42"/>
      <c r="T486" s="78"/>
      <c r="AT486" s="24" t="s">
        <v>153</v>
      </c>
      <c r="AU486" s="24" t="s">
        <v>82</v>
      </c>
    </row>
    <row r="487" spans="2:65" s="12" customFormat="1" ht="27">
      <c r="B487" s="219"/>
      <c r="C487" s="220"/>
      <c r="D487" s="204" t="s">
        <v>155</v>
      </c>
      <c r="E487" s="221" t="s">
        <v>21</v>
      </c>
      <c r="F487" s="222" t="s">
        <v>1371</v>
      </c>
      <c r="G487" s="220"/>
      <c r="H487" s="221" t="s">
        <v>21</v>
      </c>
      <c r="I487" s="223"/>
      <c r="J487" s="220"/>
      <c r="K487" s="220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155</v>
      </c>
      <c r="AU487" s="228" t="s">
        <v>82</v>
      </c>
      <c r="AV487" s="12" t="s">
        <v>80</v>
      </c>
      <c r="AW487" s="12" t="s">
        <v>35</v>
      </c>
      <c r="AX487" s="12" t="s">
        <v>72</v>
      </c>
      <c r="AY487" s="228" t="s">
        <v>144</v>
      </c>
    </row>
    <row r="488" spans="2:65" s="12" customFormat="1" ht="27">
      <c r="B488" s="219"/>
      <c r="C488" s="220"/>
      <c r="D488" s="204" t="s">
        <v>155</v>
      </c>
      <c r="E488" s="221" t="s">
        <v>21</v>
      </c>
      <c r="F488" s="222" t="s">
        <v>1372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 ht="13.5">
      <c r="B489" s="207"/>
      <c r="C489" s="208"/>
      <c r="D489" s="204" t="s">
        <v>155</v>
      </c>
      <c r="E489" s="209" t="s">
        <v>21</v>
      </c>
      <c r="F489" s="210" t="s">
        <v>1373</v>
      </c>
      <c r="G489" s="208"/>
      <c r="H489" s="211">
        <v>32.229999999999997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80</v>
      </c>
      <c r="AY489" s="217" t="s">
        <v>144</v>
      </c>
    </row>
    <row r="490" spans="2:65" s="1" customFormat="1" ht="16.5" customHeight="1">
      <c r="B490" s="41"/>
      <c r="C490" s="229" t="s">
        <v>1374</v>
      </c>
      <c r="D490" s="229" t="s">
        <v>273</v>
      </c>
      <c r="E490" s="230" t="s">
        <v>1375</v>
      </c>
      <c r="F490" s="231" t="s">
        <v>1376</v>
      </c>
      <c r="G490" s="232" t="s">
        <v>310</v>
      </c>
      <c r="H490" s="233">
        <v>10.909000000000001</v>
      </c>
      <c r="I490" s="234"/>
      <c r="J490" s="235">
        <f>ROUND(I490*H490,2)</f>
        <v>0</v>
      </c>
      <c r="K490" s="231" t="s">
        <v>150</v>
      </c>
      <c r="L490" s="236"/>
      <c r="M490" s="237" t="s">
        <v>21</v>
      </c>
      <c r="N490" s="238" t="s">
        <v>43</v>
      </c>
      <c r="O490" s="42"/>
      <c r="P490" s="201">
        <f>O490*H490</f>
        <v>0</v>
      </c>
      <c r="Q490" s="201">
        <v>1</v>
      </c>
      <c r="R490" s="201">
        <f>Q490*H490</f>
        <v>10.909000000000001</v>
      </c>
      <c r="S490" s="201">
        <v>0</v>
      </c>
      <c r="T490" s="202">
        <f>S490*H490</f>
        <v>0</v>
      </c>
      <c r="AR490" s="24" t="s">
        <v>193</v>
      </c>
      <c r="AT490" s="24" t="s">
        <v>273</v>
      </c>
      <c r="AU490" s="24" t="s">
        <v>82</v>
      </c>
      <c r="AY490" s="24" t="s">
        <v>144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4" t="s">
        <v>80</v>
      </c>
      <c r="BK490" s="203">
        <f>ROUND(I490*H490,2)</f>
        <v>0</v>
      </c>
      <c r="BL490" s="24" t="s">
        <v>151</v>
      </c>
      <c r="BM490" s="24" t="s">
        <v>1377</v>
      </c>
    </row>
    <row r="491" spans="2:65" s="1" customFormat="1" ht="13.5">
      <c r="B491" s="41"/>
      <c r="C491" s="63"/>
      <c r="D491" s="204" t="s">
        <v>153</v>
      </c>
      <c r="E491" s="63"/>
      <c r="F491" s="205" t="s">
        <v>1376</v>
      </c>
      <c r="G491" s="63"/>
      <c r="H491" s="63"/>
      <c r="I491" s="163"/>
      <c r="J491" s="63"/>
      <c r="K491" s="63"/>
      <c r="L491" s="61"/>
      <c r="M491" s="206"/>
      <c r="N491" s="42"/>
      <c r="O491" s="42"/>
      <c r="P491" s="42"/>
      <c r="Q491" s="42"/>
      <c r="R491" s="42"/>
      <c r="S491" s="42"/>
      <c r="T491" s="78"/>
      <c r="AT491" s="24" t="s">
        <v>153</v>
      </c>
      <c r="AU491" s="24" t="s">
        <v>82</v>
      </c>
    </row>
    <row r="492" spans="2:65" s="11" customFormat="1" ht="13.5">
      <c r="B492" s="207"/>
      <c r="C492" s="208"/>
      <c r="D492" s="204" t="s">
        <v>155</v>
      </c>
      <c r="E492" s="209" t="s">
        <v>21</v>
      </c>
      <c r="F492" s="210" t="s">
        <v>1378</v>
      </c>
      <c r="G492" s="208"/>
      <c r="H492" s="211">
        <v>10.909000000000001</v>
      </c>
      <c r="I492" s="212"/>
      <c r="J492" s="208"/>
      <c r="K492" s="208"/>
      <c r="L492" s="213"/>
      <c r="M492" s="214"/>
      <c r="N492" s="215"/>
      <c r="O492" s="215"/>
      <c r="P492" s="215"/>
      <c r="Q492" s="215"/>
      <c r="R492" s="215"/>
      <c r="S492" s="215"/>
      <c r="T492" s="216"/>
      <c r="AT492" s="217" t="s">
        <v>155</v>
      </c>
      <c r="AU492" s="217" t="s">
        <v>82</v>
      </c>
      <c r="AV492" s="11" t="s">
        <v>82</v>
      </c>
      <c r="AW492" s="11" t="s">
        <v>35</v>
      </c>
      <c r="AX492" s="11" t="s">
        <v>80</v>
      </c>
      <c r="AY492" s="217" t="s">
        <v>144</v>
      </c>
    </row>
    <row r="493" spans="2:65" s="10" customFormat="1" ht="29.85" customHeight="1">
      <c r="B493" s="176"/>
      <c r="C493" s="177"/>
      <c r="D493" s="178" t="s">
        <v>71</v>
      </c>
      <c r="E493" s="190" t="s">
        <v>174</v>
      </c>
      <c r="F493" s="190" t="s">
        <v>1379</v>
      </c>
      <c r="G493" s="177"/>
      <c r="H493" s="177"/>
      <c r="I493" s="180"/>
      <c r="J493" s="191">
        <f>BK493</f>
        <v>0</v>
      </c>
      <c r="K493" s="177"/>
      <c r="L493" s="182"/>
      <c r="M493" s="183"/>
      <c r="N493" s="184"/>
      <c r="O493" s="184"/>
      <c r="P493" s="185">
        <f>SUM(P494:P548)</f>
        <v>0</v>
      </c>
      <c r="Q493" s="184"/>
      <c r="R493" s="185">
        <f>SUM(R494:R548)</f>
        <v>51.320812000000011</v>
      </c>
      <c r="S493" s="184"/>
      <c r="T493" s="186">
        <f>SUM(T494:T548)</f>
        <v>0</v>
      </c>
      <c r="AR493" s="187" t="s">
        <v>80</v>
      </c>
      <c r="AT493" s="188" t="s">
        <v>71</v>
      </c>
      <c r="AU493" s="188" t="s">
        <v>80</v>
      </c>
      <c r="AY493" s="187" t="s">
        <v>144</v>
      </c>
      <c r="BK493" s="189">
        <f>SUM(BK494:BK548)</f>
        <v>0</v>
      </c>
    </row>
    <row r="494" spans="2:65" s="1" customFormat="1" ht="16.5" customHeight="1">
      <c r="B494" s="41"/>
      <c r="C494" s="192" t="s">
        <v>1380</v>
      </c>
      <c r="D494" s="192" t="s">
        <v>146</v>
      </c>
      <c r="E494" s="193" t="s">
        <v>417</v>
      </c>
      <c r="F494" s="194" t="s">
        <v>418</v>
      </c>
      <c r="G494" s="195" t="s">
        <v>149</v>
      </c>
      <c r="H494" s="196">
        <v>164.8</v>
      </c>
      <c r="I494" s="197"/>
      <c r="J494" s="198">
        <f>ROUND(I494*H494,2)</f>
        <v>0</v>
      </c>
      <c r="K494" s="194" t="s">
        <v>150</v>
      </c>
      <c r="L494" s="61"/>
      <c r="M494" s="199" t="s">
        <v>21</v>
      </c>
      <c r="N494" s="200" t="s">
        <v>43</v>
      </c>
      <c r="O494" s="42"/>
      <c r="P494" s="201">
        <f>O494*H494</f>
        <v>0</v>
      </c>
      <c r="Q494" s="201">
        <v>0.27994000000000002</v>
      </c>
      <c r="R494" s="201">
        <f>Q494*H494</f>
        <v>46.134112000000009</v>
      </c>
      <c r="S494" s="201">
        <v>0</v>
      </c>
      <c r="T494" s="202">
        <f>S494*H494</f>
        <v>0</v>
      </c>
      <c r="AR494" s="24" t="s">
        <v>151</v>
      </c>
      <c r="AT494" s="24" t="s">
        <v>146</v>
      </c>
      <c r="AU494" s="24" t="s">
        <v>82</v>
      </c>
      <c r="AY494" s="24" t="s">
        <v>144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24" t="s">
        <v>80</v>
      </c>
      <c r="BK494" s="203">
        <f>ROUND(I494*H494,2)</f>
        <v>0</v>
      </c>
      <c r="BL494" s="24" t="s">
        <v>151</v>
      </c>
      <c r="BM494" s="24" t="s">
        <v>1381</v>
      </c>
    </row>
    <row r="495" spans="2:65" s="1" customFormat="1" ht="13.5">
      <c r="B495" s="41"/>
      <c r="C495" s="63"/>
      <c r="D495" s="204" t="s">
        <v>153</v>
      </c>
      <c r="E495" s="63"/>
      <c r="F495" s="205" t="s">
        <v>418</v>
      </c>
      <c r="G495" s="63"/>
      <c r="H495" s="63"/>
      <c r="I495" s="163"/>
      <c r="J495" s="63"/>
      <c r="K495" s="63"/>
      <c r="L495" s="61"/>
      <c r="M495" s="206"/>
      <c r="N495" s="42"/>
      <c r="O495" s="42"/>
      <c r="P495" s="42"/>
      <c r="Q495" s="42"/>
      <c r="R495" s="42"/>
      <c r="S495" s="42"/>
      <c r="T495" s="78"/>
      <c r="AT495" s="24" t="s">
        <v>153</v>
      </c>
      <c r="AU495" s="24" t="s">
        <v>82</v>
      </c>
    </row>
    <row r="496" spans="2:65" s="12" customFormat="1" ht="13.5">
      <c r="B496" s="219"/>
      <c r="C496" s="220"/>
      <c r="D496" s="204" t="s">
        <v>155</v>
      </c>
      <c r="E496" s="221" t="s">
        <v>21</v>
      </c>
      <c r="F496" s="222" t="s">
        <v>420</v>
      </c>
      <c r="G496" s="220"/>
      <c r="H496" s="221" t="s">
        <v>21</v>
      </c>
      <c r="I496" s="223"/>
      <c r="J496" s="220"/>
      <c r="K496" s="220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155</v>
      </c>
      <c r="AU496" s="228" t="s">
        <v>82</v>
      </c>
      <c r="AV496" s="12" t="s">
        <v>80</v>
      </c>
      <c r="AW496" s="12" t="s">
        <v>35</v>
      </c>
      <c r="AX496" s="12" t="s">
        <v>72</v>
      </c>
      <c r="AY496" s="228" t="s">
        <v>144</v>
      </c>
    </row>
    <row r="497" spans="2:65" s="11" customFormat="1" ht="13.5">
      <c r="B497" s="207"/>
      <c r="C497" s="208"/>
      <c r="D497" s="204" t="s">
        <v>155</v>
      </c>
      <c r="E497" s="209" t="s">
        <v>21</v>
      </c>
      <c r="F497" s="210" t="s">
        <v>1382</v>
      </c>
      <c r="G497" s="208"/>
      <c r="H497" s="211">
        <v>164.8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80</v>
      </c>
      <c r="AY497" s="217" t="s">
        <v>144</v>
      </c>
    </row>
    <row r="498" spans="2:65" s="1" customFormat="1" ht="25.5" customHeight="1">
      <c r="B498" s="41"/>
      <c r="C498" s="192" t="s">
        <v>1383</v>
      </c>
      <c r="D498" s="192" t="s">
        <v>146</v>
      </c>
      <c r="E498" s="193" t="s">
        <v>452</v>
      </c>
      <c r="F498" s="194" t="s">
        <v>453</v>
      </c>
      <c r="G498" s="195" t="s">
        <v>149</v>
      </c>
      <c r="H498" s="196">
        <v>164.8</v>
      </c>
      <c r="I498" s="197"/>
      <c r="J498" s="198">
        <f>ROUND(I498*H498,2)</f>
        <v>0</v>
      </c>
      <c r="K498" s="194" t="s">
        <v>150</v>
      </c>
      <c r="L498" s="61"/>
      <c r="M498" s="199" t="s">
        <v>21</v>
      </c>
      <c r="N498" s="200" t="s">
        <v>43</v>
      </c>
      <c r="O498" s="42"/>
      <c r="P498" s="201">
        <f>O498*H498</f>
        <v>0</v>
      </c>
      <c r="Q498" s="201">
        <v>0</v>
      </c>
      <c r="R498" s="201">
        <f>Q498*H498</f>
        <v>0</v>
      </c>
      <c r="S498" s="201">
        <v>0</v>
      </c>
      <c r="T498" s="202">
        <f>S498*H498</f>
        <v>0</v>
      </c>
      <c r="AR498" s="24" t="s">
        <v>151</v>
      </c>
      <c r="AT498" s="24" t="s">
        <v>146</v>
      </c>
      <c r="AU498" s="24" t="s">
        <v>82</v>
      </c>
      <c r="AY498" s="24" t="s">
        <v>144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4" t="s">
        <v>80</v>
      </c>
      <c r="BK498" s="203">
        <f>ROUND(I498*H498,2)</f>
        <v>0</v>
      </c>
      <c r="BL498" s="24" t="s">
        <v>151</v>
      </c>
      <c r="BM498" s="24" t="s">
        <v>1384</v>
      </c>
    </row>
    <row r="499" spans="2:65" s="1" customFormat="1" ht="13.5">
      <c r="B499" s="41"/>
      <c r="C499" s="63"/>
      <c r="D499" s="204" t="s">
        <v>153</v>
      </c>
      <c r="E499" s="63"/>
      <c r="F499" s="205" t="s">
        <v>453</v>
      </c>
      <c r="G499" s="63"/>
      <c r="H499" s="63"/>
      <c r="I499" s="163"/>
      <c r="J499" s="63"/>
      <c r="K499" s="63"/>
      <c r="L499" s="61"/>
      <c r="M499" s="206"/>
      <c r="N499" s="42"/>
      <c r="O499" s="42"/>
      <c r="P499" s="42"/>
      <c r="Q499" s="42"/>
      <c r="R499" s="42"/>
      <c r="S499" s="42"/>
      <c r="T499" s="78"/>
      <c r="AT499" s="24" t="s">
        <v>153</v>
      </c>
      <c r="AU499" s="24" t="s">
        <v>82</v>
      </c>
    </row>
    <row r="500" spans="2:65" s="12" customFormat="1" ht="27">
      <c r="B500" s="219"/>
      <c r="C500" s="220"/>
      <c r="D500" s="204" t="s">
        <v>155</v>
      </c>
      <c r="E500" s="221" t="s">
        <v>21</v>
      </c>
      <c r="F500" s="222" t="s">
        <v>1385</v>
      </c>
      <c r="G500" s="220"/>
      <c r="H500" s="221" t="s">
        <v>21</v>
      </c>
      <c r="I500" s="223"/>
      <c r="J500" s="220"/>
      <c r="K500" s="220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155</v>
      </c>
      <c r="AU500" s="228" t="s">
        <v>82</v>
      </c>
      <c r="AV500" s="12" t="s">
        <v>80</v>
      </c>
      <c r="AW500" s="12" t="s">
        <v>35</v>
      </c>
      <c r="AX500" s="12" t="s">
        <v>72</v>
      </c>
      <c r="AY500" s="228" t="s">
        <v>144</v>
      </c>
    </row>
    <row r="501" spans="2:65" s="11" customFormat="1" ht="13.5">
      <c r="B501" s="207"/>
      <c r="C501" s="208"/>
      <c r="D501" s="204" t="s">
        <v>155</v>
      </c>
      <c r="E501" s="209" t="s">
        <v>21</v>
      </c>
      <c r="F501" s="210" t="s">
        <v>1386</v>
      </c>
      <c r="G501" s="208"/>
      <c r="H501" s="211">
        <v>164.8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" customFormat="1" ht="25.5" customHeight="1">
      <c r="B502" s="41"/>
      <c r="C502" s="192" t="s">
        <v>1387</v>
      </c>
      <c r="D502" s="192" t="s">
        <v>146</v>
      </c>
      <c r="E502" s="193" t="s">
        <v>1388</v>
      </c>
      <c r="F502" s="194" t="s">
        <v>1389</v>
      </c>
      <c r="G502" s="195" t="s">
        <v>149</v>
      </c>
      <c r="H502" s="196">
        <v>365.72</v>
      </c>
      <c r="I502" s="197"/>
      <c r="J502" s="198">
        <f>ROUND(I502*H502,2)</f>
        <v>0</v>
      </c>
      <c r="K502" s="194" t="s">
        <v>150</v>
      </c>
      <c r="L502" s="61"/>
      <c r="M502" s="199" t="s">
        <v>21</v>
      </c>
      <c r="N502" s="200" t="s">
        <v>43</v>
      </c>
      <c r="O502" s="42"/>
      <c r="P502" s="201">
        <f>O502*H502</f>
        <v>0</v>
      </c>
      <c r="Q502" s="201">
        <v>0</v>
      </c>
      <c r="R502" s="201">
        <f>Q502*H502</f>
        <v>0</v>
      </c>
      <c r="S502" s="201">
        <v>0</v>
      </c>
      <c r="T502" s="202">
        <f>S502*H502</f>
        <v>0</v>
      </c>
      <c r="AR502" s="24" t="s">
        <v>151</v>
      </c>
      <c r="AT502" s="24" t="s">
        <v>146</v>
      </c>
      <c r="AU502" s="24" t="s">
        <v>82</v>
      </c>
      <c r="AY502" s="24" t="s">
        <v>144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4" t="s">
        <v>80</v>
      </c>
      <c r="BK502" s="203">
        <f>ROUND(I502*H502,2)</f>
        <v>0</v>
      </c>
      <c r="BL502" s="24" t="s">
        <v>151</v>
      </c>
      <c r="BM502" s="24" t="s">
        <v>1390</v>
      </c>
    </row>
    <row r="503" spans="2:65" s="1" customFormat="1" ht="13.5">
      <c r="B503" s="41"/>
      <c r="C503" s="63"/>
      <c r="D503" s="204" t="s">
        <v>153</v>
      </c>
      <c r="E503" s="63"/>
      <c r="F503" s="205" t="s">
        <v>1389</v>
      </c>
      <c r="G503" s="63"/>
      <c r="H503" s="63"/>
      <c r="I503" s="163"/>
      <c r="J503" s="63"/>
      <c r="K503" s="63"/>
      <c r="L503" s="61"/>
      <c r="M503" s="206"/>
      <c r="N503" s="42"/>
      <c r="O503" s="42"/>
      <c r="P503" s="42"/>
      <c r="Q503" s="42"/>
      <c r="R503" s="42"/>
      <c r="S503" s="42"/>
      <c r="T503" s="78"/>
      <c r="AT503" s="24" t="s">
        <v>153</v>
      </c>
      <c r="AU503" s="24" t="s">
        <v>82</v>
      </c>
    </row>
    <row r="504" spans="2:65" s="12" customFormat="1" ht="27">
      <c r="B504" s="219"/>
      <c r="C504" s="220"/>
      <c r="D504" s="204" t="s">
        <v>155</v>
      </c>
      <c r="E504" s="221" t="s">
        <v>21</v>
      </c>
      <c r="F504" s="222" t="s">
        <v>432</v>
      </c>
      <c r="G504" s="220"/>
      <c r="H504" s="221" t="s">
        <v>21</v>
      </c>
      <c r="I504" s="223"/>
      <c r="J504" s="220"/>
      <c r="K504" s="220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155</v>
      </c>
      <c r="AU504" s="228" t="s">
        <v>82</v>
      </c>
      <c r="AV504" s="12" t="s">
        <v>80</v>
      </c>
      <c r="AW504" s="12" t="s">
        <v>35</v>
      </c>
      <c r="AX504" s="12" t="s">
        <v>72</v>
      </c>
      <c r="AY504" s="228" t="s">
        <v>144</v>
      </c>
    </row>
    <row r="505" spans="2:65" s="11" customFormat="1" ht="13.5">
      <c r="B505" s="207"/>
      <c r="C505" s="208"/>
      <c r="D505" s="204" t="s">
        <v>155</v>
      </c>
      <c r="E505" s="209" t="s">
        <v>21</v>
      </c>
      <c r="F505" s="210" t="s">
        <v>1391</v>
      </c>
      <c r="G505" s="208"/>
      <c r="H505" s="211">
        <v>365.72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155</v>
      </c>
      <c r="AU505" s="217" t="s">
        <v>82</v>
      </c>
      <c r="AV505" s="11" t="s">
        <v>82</v>
      </c>
      <c r="AW505" s="11" t="s">
        <v>35</v>
      </c>
      <c r="AX505" s="11" t="s">
        <v>80</v>
      </c>
      <c r="AY505" s="217" t="s">
        <v>144</v>
      </c>
    </row>
    <row r="506" spans="2:65" s="1" customFormat="1" ht="16.5" customHeight="1">
      <c r="B506" s="41"/>
      <c r="C506" s="229" t="s">
        <v>1392</v>
      </c>
      <c r="D506" s="229" t="s">
        <v>273</v>
      </c>
      <c r="E506" s="230" t="s">
        <v>1393</v>
      </c>
      <c r="F506" s="231" t="s">
        <v>1394</v>
      </c>
      <c r="G506" s="232" t="s">
        <v>310</v>
      </c>
      <c r="H506" s="233">
        <v>2.5230000000000001</v>
      </c>
      <c r="I506" s="234"/>
      <c r="J506" s="235">
        <f>ROUND(I506*H506,2)</f>
        <v>0</v>
      </c>
      <c r="K506" s="231" t="s">
        <v>150</v>
      </c>
      <c r="L506" s="236"/>
      <c r="M506" s="237" t="s">
        <v>21</v>
      </c>
      <c r="N506" s="238" t="s">
        <v>43</v>
      </c>
      <c r="O506" s="42"/>
      <c r="P506" s="201">
        <f>O506*H506</f>
        <v>0</v>
      </c>
      <c r="Q506" s="201">
        <v>1</v>
      </c>
      <c r="R506" s="201">
        <f>Q506*H506</f>
        <v>2.5230000000000001</v>
      </c>
      <c r="S506" s="201">
        <v>0</v>
      </c>
      <c r="T506" s="202">
        <f>S506*H506</f>
        <v>0</v>
      </c>
      <c r="AR506" s="24" t="s">
        <v>193</v>
      </c>
      <c r="AT506" s="24" t="s">
        <v>273</v>
      </c>
      <c r="AU506" s="24" t="s">
        <v>82</v>
      </c>
      <c r="AY506" s="24" t="s">
        <v>144</v>
      </c>
      <c r="BE506" s="203">
        <f>IF(N506="základní",J506,0)</f>
        <v>0</v>
      </c>
      <c r="BF506" s="203">
        <f>IF(N506="snížená",J506,0)</f>
        <v>0</v>
      </c>
      <c r="BG506" s="203">
        <f>IF(N506="zákl. přenesená",J506,0)</f>
        <v>0</v>
      </c>
      <c r="BH506" s="203">
        <f>IF(N506="sníž. přenesená",J506,0)</f>
        <v>0</v>
      </c>
      <c r="BI506" s="203">
        <f>IF(N506="nulová",J506,0)</f>
        <v>0</v>
      </c>
      <c r="BJ506" s="24" t="s">
        <v>80</v>
      </c>
      <c r="BK506" s="203">
        <f>ROUND(I506*H506,2)</f>
        <v>0</v>
      </c>
      <c r="BL506" s="24" t="s">
        <v>151</v>
      </c>
      <c r="BM506" s="24" t="s">
        <v>1395</v>
      </c>
    </row>
    <row r="507" spans="2:65" s="1" customFormat="1" ht="13.5">
      <c r="B507" s="41"/>
      <c r="C507" s="63"/>
      <c r="D507" s="204" t="s">
        <v>153</v>
      </c>
      <c r="E507" s="63"/>
      <c r="F507" s="205" t="s">
        <v>1394</v>
      </c>
      <c r="G507" s="63"/>
      <c r="H507" s="63"/>
      <c r="I507" s="163"/>
      <c r="J507" s="63"/>
      <c r="K507" s="63"/>
      <c r="L507" s="61"/>
      <c r="M507" s="206"/>
      <c r="N507" s="42"/>
      <c r="O507" s="42"/>
      <c r="P507" s="42"/>
      <c r="Q507" s="42"/>
      <c r="R507" s="42"/>
      <c r="S507" s="42"/>
      <c r="T507" s="78"/>
      <c r="AT507" s="24" t="s">
        <v>153</v>
      </c>
      <c r="AU507" s="24" t="s">
        <v>82</v>
      </c>
    </row>
    <row r="508" spans="2:65" s="12" customFormat="1" ht="13.5">
      <c r="B508" s="219"/>
      <c r="C508" s="220"/>
      <c r="D508" s="204" t="s">
        <v>155</v>
      </c>
      <c r="E508" s="221" t="s">
        <v>21</v>
      </c>
      <c r="F508" s="222" t="s">
        <v>1396</v>
      </c>
      <c r="G508" s="220"/>
      <c r="H508" s="221" t="s">
        <v>21</v>
      </c>
      <c r="I508" s="223"/>
      <c r="J508" s="220"/>
      <c r="K508" s="220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155</v>
      </c>
      <c r="AU508" s="228" t="s">
        <v>82</v>
      </c>
      <c r="AV508" s="12" t="s">
        <v>80</v>
      </c>
      <c r="AW508" s="12" t="s">
        <v>35</v>
      </c>
      <c r="AX508" s="12" t="s">
        <v>72</v>
      </c>
      <c r="AY508" s="228" t="s">
        <v>144</v>
      </c>
    </row>
    <row r="509" spans="2:65" s="11" customFormat="1" ht="13.5">
      <c r="B509" s="207"/>
      <c r="C509" s="208"/>
      <c r="D509" s="204" t="s">
        <v>155</v>
      </c>
      <c r="E509" s="209" t="s">
        <v>21</v>
      </c>
      <c r="F509" s="210" t="s">
        <v>1397</v>
      </c>
      <c r="G509" s="208"/>
      <c r="H509" s="211">
        <v>2.5230000000000001</v>
      </c>
      <c r="I509" s="212"/>
      <c r="J509" s="208"/>
      <c r="K509" s="208"/>
      <c r="L509" s="213"/>
      <c r="M509" s="214"/>
      <c r="N509" s="215"/>
      <c r="O509" s="215"/>
      <c r="P509" s="215"/>
      <c r="Q509" s="215"/>
      <c r="R509" s="215"/>
      <c r="S509" s="215"/>
      <c r="T509" s="216"/>
      <c r="AT509" s="217" t="s">
        <v>155</v>
      </c>
      <c r="AU509" s="217" t="s">
        <v>82</v>
      </c>
      <c r="AV509" s="11" t="s">
        <v>82</v>
      </c>
      <c r="AW509" s="11" t="s">
        <v>35</v>
      </c>
      <c r="AX509" s="11" t="s">
        <v>80</v>
      </c>
      <c r="AY509" s="217" t="s">
        <v>144</v>
      </c>
    </row>
    <row r="510" spans="2:65" s="1" customFormat="1" ht="16.5" customHeight="1">
      <c r="B510" s="41"/>
      <c r="C510" s="229" t="s">
        <v>1398</v>
      </c>
      <c r="D510" s="229" t="s">
        <v>273</v>
      </c>
      <c r="E510" s="230" t="s">
        <v>1399</v>
      </c>
      <c r="F510" s="231" t="s">
        <v>1400</v>
      </c>
      <c r="G510" s="232" t="s">
        <v>310</v>
      </c>
      <c r="H510" s="233">
        <v>3.3650000000000002</v>
      </c>
      <c r="I510" s="234"/>
      <c r="J510" s="235">
        <f>ROUND(I510*H510,2)</f>
        <v>0</v>
      </c>
      <c r="K510" s="231" t="s">
        <v>150</v>
      </c>
      <c r="L510" s="236"/>
      <c r="M510" s="237" t="s">
        <v>21</v>
      </c>
      <c r="N510" s="238" t="s">
        <v>43</v>
      </c>
      <c r="O510" s="42"/>
      <c r="P510" s="201">
        <f>O510*H510</f>
        <v>0</v>
      </c>
      <c r="Q510" s="201">
        <v>0</v>
      </c>
      <c r="R510" s="201">
        <f>Q510*H510</f>
        <v>0</v>
      </c>
      <c r="S510" s="201">
        <v>0</v>
      </c>
      <c r="T510" s="202">
        <f>S510*H510</f>
        <v>0</v>
      </c>
      <c r="AR510" s="24" t="s">
        <v>193</v>
      </c>
      <c r="AT510" s="24" t="s">
        <v>273</v>
      </c>
      <c r="AU510" s="24" t="s">
        <v>82</v>
      </c>
      <c r="AY510" s="24" t="s">
        <v>144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24" t="s">
        <v>80</v>
      </c>
      <c r="BK510" s="203">
        <f>ROUND(I510*H510,2)</f>
        <v>0</v>
      </c>
      <c r="BL510" s="24" t="s">
        <v>151</v>
      </c>
      <c r="BM510" s="24" t="s">
        <v>1401</v>
      </c>
    </row>
    <row r="511" spans="2:65" s="1" customFormat="1" ht="13.5">
      <c r="B511" s="41"/>
      <c r="C511" s="63"/>
      <c r="D511" s="204" t="s">
        <v>153</v>
      </c>
      <c r="E511" s="63"/>
      <c r="F511" s="205" t="s">
        <v>1400</v>
      </c>
      <c r="G511" s="63"/>
      <c r="H511" s="63"/>
      <c r="I511" s="163"/>
      <c r="J511" s="63"/>
      <c r="K511" s="63"/>
      <c r="L511" s="61"/>
      <c r="M511" s="206"/>
      <c r="N511" s="42"/>
      <c r="O511" s="42"/>
      <c r="P511" s="42"/>
      <c r="Q511" s="42"/>
      <c r="R511" s="42"/>
      <c r="S511" s="42"/>
      <c r="T511" s="78"/>
      <c r="AT511" s="24" t="s">
        <v>153</v>
      </c>
      <c r="AU511" s="24" t="s">
        <v>82</v>
      </c>
    </row>
    <row r="512" spans="2:65" s="12" customFormat="1" ht="13.5">
      <c r="B512" s="219"/>
      <c r="C512" s="220"/>
      <c r="D512" s="204" t="s">
        <v>155</v>
      </c>
      <c r="E512" s="221" t="s">
        <v>21</v>
      </c>
      <c r="F512" s="222" t="s">
        <v>1402</v>
      </c>
      <c r="G512" s="220"/>
      <c r="H512" s="221" t="s">
        <v>21</v>
      </c>
      <c r="I512" s="223"/>
      <c r="J512" s="220"/>
      <c r="K512" s="220"/>
      <c r="L512" s="224"/>
      <c r="M512" s="225"/>
      <c r="N512" s="226"/>
      <c r="O512" s="226"/>
      <c r="P512" s="226"/>
      <c r="Q512" s="226"/>
      <c r="R512" s="226"/>
      <c r="S512" s="226"/>
      <c r="T512" s="227"/>
      <c r="AT512" s="228" t="s">
        <v>155</v>
      </c>
      <c r="AU512" s="228" t="s">
        <v>82</v>
      </c>
      <c r="AV512" s="12" t="s">
        <v>80</v>
      </c>
      <c r="AW512" s="12" t="s">
        <v>35</v>
      </c>
      <c r="AX512" s="12" t="s">
        <v>72</v>
      </c>
      <c r="AY512" s="228" t="s">
        <v>144</v>
      </c>
    </row>
    <row r="513" spans="2:65" s="11" customFormat="1" ht="13.5">
      <c r="B513" s="207"/>
      <c r="C513" s="208"/>
      <c r="D513" s="204" t="s">
        <v>155</v>
      </c>
      <c r="E513" s="209" t="s">
        <v>21</v>
      </c>
      <c r="F513" s="210" t="s">
        <v>1403</v>
      </c>
      <c r="G513" s="208"/>
      <c r="H513" s="211">
        <v>3.3650000000000002</v>
      </c>
      <c r="I513" s="212"/>
      <c r="J513" s="208"/>
      <c r="K513" s="208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155</v>
      </c>
      <c r="AU513" s="217" t="s">
        <v>82</v>
      </c>
      <c r="AV513" s="11" t="s">
        <v>82</v>
      </c>
      <c r="AW513" s="11" t="s">
        <v>35</v>
      </c>
      <c r="AX513" s="11" t="s">
        <v>80</v>
      </c>
      <c r="AY513" s="217" t="s">
        <v>144</v>
      </c>
    </row>
    <row r="514" spans="2:65" s="1" customFormat="1" ht="16.5" customHeight="1">
      <c r="B514" s="41"/>
      <c r="C514" s="192" t="s">
        <v>1404</v>
      </c>
      <c r="D514" s="192" t="s">
        <v>146</v>
      </c>
      <c r="E514" s="193" t="s">
        <v>1405</v>
      </c>
      <c r="F514" s="194" t="s">
        <v>1406</v>
      </c>
      <c r="G514" s="195" t="s">
        <v>149</v>
      </c>
      <c r="H514" s="196">
        <v>3.39</v>
      </c>
      <c r="I514" s="197"/>
      <c r="J514" s="198">
        <f>ROUND(I514*H514,2)</f>
        <v>0</v>
      </c>
      <c r="K514" s="194" t="s">
        <v>150</v>
      </c>
      <c r="L514" s="61"/>
      <c r="M514" s="199" t="s">
        <v>21</v>
      </c>
      <c r="N514" s="200" t="s">
        <v>43</v>
      </c>
      <c r="O514" s="42"/>
      <c r="P514" s="201">
        <f>O514*H514</f>
        <v>0</v>
      </c>
      <c r="Q514" s="201">
        <v>0.18776000000000001</v>
      </c>
      <c r="R514" s="201">
        <f>Q514*H514</f>
        <v>0.63650640000000003</v>
      </c>
      <c r="S514" s="201">
        <v>0</v>
      </c>
      <c r="T514" s="202">
        <f>S514*H514</f>
        <v>0</v>
      </c>
      <c r="AR514" s="24" t="s">
        <v>151</v>
      </c>
      <c r="AT514" s="24" t="s">
        <v>146</v>
      </c>
      <c r="AU514" s="24" t="s">
        <v>82</v>
      </c>
      <c r="AY514" s="24" t="s">
        <v>144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80</v>
      </c>
      <c r="BK514" s="203">
        <f>ROUND(I514*H514,2)</f>
        <v>0</v>
      </c>
      <c r="BL514" s="24" t="s">
        <v>151</v>
      </c>
      <c r="BM514" s="24" t="s">
        <v>1407</v>
      </c>
    </row>
    <row r="515" spans="2:65" s="1" customFormat="1" ht="13.5">
      <c r="B515" s="41"/>
      <c r="C515" s="63"/>
      <c r="D515" s="204" t="s">
        <v>153</v>
      </c>
      <c r="E515" s="63"/>
      <c r="F515" s="205" t="s">
        <v>1406</v>
      </c>
      <c r="G515" s="63"/>
      <c r="H515" s="63"/>
      <c r="I515" s="163"/>
      <c r="J515" s="63"/>
      <c r="K515" s="63"/>
      <c r="L515" s="61"/>
      <c r="M515" s="206"/>
      <c r="N515" s="42"/>
      <c r="O515" s="42"/>
      <c r="P515" s="42"/>
      <c r="Q515" s="42"/>
      <c r="R515" s="42"/>
      <c r="S515" s="42"/>
      <c r="T515" s="78"/>
      <c r="AT515" s="24" t="s">
        <v>153</v>
      </c>
      <c r="AU515" s="24" t="s">
        <v>82</v>
      </c>
    </row>
    <row r="516" spans="2:65" s="12" customFormat="1" ht="13.5">
      <c r="B516" s="219"/>
      <c r="C516" s="220"/>
      <c r="D516" s="204" t="s">
        <v>155</v>
      </c>
      <c r="E516" s="221" t="s">
        <v>21</v>
      </c>
      <c r="F516" s="222" t="s">
        <v>1408</v>
      </c>
      <c r="G516" s="220"/>
      <c r="H516" s="221" t="s">
        <v>21</v>
      </c>
      <c r="I516" s="223"/>
      <c r="J516" s="220"/>
      <c r="K516" s="220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155</v>
      </c>
      <c r="AU516" s="228" t="s">
        <v>82</v>
      </c>
      <c r="AV516" s="12" t="s">
        <v>80</v>
      </c>
      <c r="AW516" s="12" t="s">
        <v>35</v>
      </c>
      <c r="AX516" s="12" t="s">
        <v>72</v>
      </c>
      <c r="AY516" s="228" t="s">
        <v>144</v>
      </c>
    </row>
    <row r="517" spans="2:65" s="11" customFormat="1" ht="13.5">
      <c r="B517" s="207"/>
      <c r="C517" s="208"/>
      <c r="D517" s="204" t="s">
        <v>155</v>
      </c>
      <c r="E517" s="209" t="s">
        <v>21</v>
      </c>
      <c r="F517" s="210" t="s">
        <v>1409</v>
      </c>
      <c r="G517" s="208"/>
      <c r="H517" s="211">
        <v>3.39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155</v>
      </c>
      <c r="AU517" s="217" t="s">
        <v>82</v>
      </c>
      <c r="AV517" s="11" t="s">
        <v>82</v>
      </c>
      <c r="AW517" s="11" t="s">
        <v>35</v>
      </c>
      <c r="AX517" s="11" t="s">
        <v>80</v>
      </c>
      <c r="AY517" s="217" t="s">
        <v>144</v>
      </c>
    </row>
    <row r="518" spans="2:65" s="1" customFormat="1" ht="16.5" customHeight="1">
      <c r="B518" s="41"/>
      <c r="C518" s="192" t="s">
        <v>1410</v>
      </c>
      <c r="D518" s="192" t="s">
        <v>146</v>
      </c>
      <c r="E518" s="193" t="s">
        <v>458</v>
      </c>
      <c r="F518" s="194" t="s">
        <v>459</v>
      </c>
      <c r="G518" s="195" t="s">
        <v>183</v>
      </c>
      <c r="H518" s="196">
        <v>0.42</v>
      </c>
      <c r="I518" s="197"/>
      <c r="J518" s="198">
        <f>ROUND(I518*H518,2)</f>
        <v>0</v>
      </c>
      <c r="K518" s="194" t="s">
        <v>150</v>
      </c>
      <c r="L518" s="61"/>
      <c r="M518" s="199" t="s">
        <v>21</v>
      </c>
      <c r="N518" s="200" t="s">
        <v>43</v>
      </c>
      <c r="O518" s="42"/>
      <c r="P518" s="201">
        <f>O518*H518</f>
        <v>0</v>
      </c>
      <c r="Q518" s="201">
        <v>0</v>
      </c>
      <c r="R518" s="201">
        <f>Q518*H518</f>
        <v>0</v>
      </c>
      <c r="S518" s="201">
        <v>0</v>
      </c>
      <c r="T518" s="202">
        <f>S518*H518</f>
        <v>0</v>
      </c>
      <c r="AR518" s="24" t="s">
        <v>151</v>
      </c>
      <c r="AT518" s="24" t="s">
        <v>146</v>
      </c>
      <c r="AU518" s="24" t="s">
        <v>82</v>
      </c>
      <c r="AY518" s="24" t="s">
        <v>144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80</v>
      </c>
      <c r="BK518" s="203">
        <f>ROUND(I518*H518,2)</f>
        <v>0</v>
      </c>
      <c r="BL518" s="24" t="s">
        <v>151</v>
      </c>
      <c r="BM518" s="24" t="s">
        <v>1411</v>
      </c>
    </row>
    <row r="519" spans="2:65" s="1" customFormat="1" ht="13.5">
      <c r="B519" s="41"/>
      <c r="C519" s="63"/>
      <c r="D519" s="204" t="s">
        <v>153</v>
      </c>
      <c r="E519" s="63"/>
      <c r="F519" s="205" t="s">
        <v>459</v>
      </c>
      <c r="G519" s="63"/>
      <c r="H519" s="63"/>
      <c r="I519" s="163"/>
      <c r="J519" s="63"/>
      <c r="K519" s="63"/>
      <c r="L519" s="61"/>
      <c r="M519" s="206"/>
      <c r="N519" s="42"/>
      <c r="O519" s="42"/>
      <c r="P519" s="42"/>
      <c r="Q519" s="42"/>
      <c r="R519" s="42"/>
      <c r="S519" s="42"/>
      <c r="T519" s="78"/>
      <c r="AT519" s="24" t="s">
        <v>153</v>
      </c>
      <c r="AU519" s="24" t="s">
        <v>82</v>
      </c>
    </row>
    <row r="520" spans="2:65" s="12" customFormat="1" ht="13.5">
      <c r="B520" s="219"/>
      <c r="C520" s="220"/>
      <c r="D520" s="204" t="s">
        <v>155</v>
      </c>
      <c r="E520" s="221" t="s">
        <v>21</v>
      </c>
      <c r="F520" s="222" t="s">
        <v>461</v>
      </c>
      <c r="G520" s="220"/>
      <c r="H520" s="221" t="s">
        <v>21</v>
      </c>
      <c r="I520" s="223"/>
      <c r="J520" s="220"/>
      <c r="K520" s="220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155</v>
      </c>
      <c r="AU520" s="228" t="s">
        <v>82</v>
      </c>
      <c r="AV520" s="12" t="s">
        <v>80</v>
      </c>
      <c r="AW520" s="12" t="s">
        <v>35</v>
      </c>
      <c r="AX520" s="12" t="s">
        <v>72</v>
      </c>
      <c r="AY520" s="228" t="s">
        <v>144</v>
      </c>
    </row>
    <row r="521" spans="2:65" s="11" customFormat="1" ht="13.5">
      <c r="B521" s="207"/>
      <c r="C521" s="208"/>
      <c r="D521" s="204" t="s">
        <v>155</v>
      </c>
      <c r="E521" s="209" t="s">
        <v>21</v>
      </c>
      <c r="F521" s="210" t="s">
        <v>1412</v>
      </c>
      <c r="G521" s="208"/>
      <c r="H521" s="211">
        <v>0.42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155</v>
      </c>
      <c r="AU521" s="217" t="s">
        <v>82</v>
      </c>
      <c r="AV521" s="11" t="s">
        <v>82</v>
      </c>
      <c r="AW521" s="11" t="s">
        <v>35</v>
      </c>
      <c r="AX521" s="11" t="s">
        <v>80</v>
      </c>
      <c r="AY521" s="217" t="s">
        <v>144</v>
      </c>
    </row>
    <row r="522" spans="2:65" s="1" customFormat="1" ht="16.5" customHeight="1">
      <c r="B522" s="41"/>
      <c r="C522" s="229" t="s">
        <v>1413</v>
      </c>
      <c r="D522" s="229" t="s">
        <v>273</v>
      </c>
      <c r="E522" s="230" t="s">
        <v>1414</v>
      </c>
      <c r="F522" s="231" t="s">
        <v>309</v>
      </c>
      <c r="G522" s="232" t="s">
        <v>310</v>
      </c>
      <c r="H522" s="233">
        <v>0.75600000000000001</v>
      </c>
      <c r="I522" s="234"/>
      <c r="J522" s="235">
        <f>ROUND(I522*H522,2)</f>
        <v>0</v>
      </c>
      <c r="K522" s="231" t="s">
        <v>150</v>
      </c>
      <c r="L522" s="236"/>
      <c r="M522" s="237" t="s">
        <v>21</v>
      </c>
      <c r="N522" s="238" t="s">
        <v>43</v>
      </c>
      <c r="O522" s="42"/>
      <c r="P522" s="201">
        <f>O522*H522</f>
        <v>0</v>
      </c>
      <c r="Q522" s="201">
        <v>1</v>
      </c>
      <c r="R522" s="201">
        <f>Q522*H522</f>
        <v>0.75600000000000001</v>
      </c>
      <c r="S522" s="201">
        <v>0</v>
      </c>
      <c r="T522" s="202">
        <f>S522*H522</f>
        <v>0</v>
      </c>
      <c r="AR522" s="24" t="s">
        <v>193</v>
      </c>
      <c r="AT522" s="24" t="s">
        <v>273</v>
      </c>
      <c r="AU522" s="24" t="s">
        <v>82</v>
      </c>
      <c r="AY522" s="24" t="s">
        <v>144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80</v>
      </c>
      <c r="BK522" s="203">
        <f>ROUND(I522*H522,2)</f>
        <v>0</v>
      </c>
      <c r="BL522" s="24" t="s">
        <v>151</v>
      </c>
      <c r="BM522" s="24" t="s">
        <v>1415</v>
      </c>
    </row>
    <row r="523" spans="2:65" s="1" customFormat="1" ht="13.5">
      <c r="B523" s="41"/>
      <c r="C523" s="63"/>
      <c r="D523" s="204" t="s">
        <v>153</v>
      </c>
      <c r="E523" s="63"/>
      <c r="F523" s="205" t="s">
        <v>309</v>
      </c>
      <c r="G523" s="63"/>
      <c r="H523" s="63"/>
      <c r="I523" s="163"/>
      <c r="J523" s="63"/>
      <c r="K523" s="63"/>
      <c r="L523" s="61"/>
      <c r="M523" s="206"/>
      <c r="N523" s="42"/>
      <c r="O523" s="42"/>
      <c r="P523" s="42"/>
      <c r="Q523" s="42"/>
      <c r="R523" s="42"/>
      <c r="S523" s="42"/>
      <c r="T523" s="78"/>
      <c r="AT523" s="24" t="s">
        <v>153</v>
      </c>
      <c r="AU523" s="24" t="s">
        <v>82</v>
      </c>
    </row>
    <row r="524" spans="2:65" s="11" customFormat="1" ht="13.5">
      <c r="B524" s="207"/>
      <c r="C524" s="208"/>
      <c r="D524" s="204" t="s">
        <v>155</v>
      </c>
      <c r="E524" s="209" t="s">
        <v>21</v>
      </c>
      <c r="F524" s="210" t="s">
        <v>1416</v>
      </c>
      <c r="G524" s="208"/>
      <c r="H524" s="211">
        <v>0.75600000000000001</v>
      </c>
      <c r="I524" s="212"/>
      <c r="J524" s="208"/>
      <c r="K524" s="208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155</v>
      </c>
      <c r="AU524" s="217" t="s">
        <v>82</v>
      </c>
      <c r="AV524" s="11" t="s">
        <v>82</v>
      </c>
      <c r="AW524" s="11" t="s">
        <v>35</v>
      </c>
      <c r="AX524" s="11" t="s">
        <v>80</v>
      </c>
      <c r="AY524" s="217" t="s">
        <v>144</v>
      </c>
    </row>
    <row r="525" spans="2:65" s="1" customFormat="1" ht="16.5" customHeight="1">
      <c r="B525" s="41"/>
      <c r="C525" s="192" t="s">
        <v>1417</v>
      </c>
      <c r="D525" s="192" t="s">
        <v>146</v>
      </c>
      <c r="E525" s="193" t="s">
        <v>1418</v>
      </c>
      <c r="F525" s="194" t="s">
        <v>1419</v>
      </c>
      <c r="G525" s="195" t="s">
        <v>149</v>
      </c>
      <c r="H525" s="196">
        <v>164.8</v>
      </c>
      <c r="I525" s="197"/>
      <c r="J525" s="198">
        <f>ROUND(I525*H525,2)</f>
        <v>0</v>
      </c>
      <c r="K525" s="194" t="s">
        <v>150</v>
      </c>
      <c r="L525" s="61"/>
      <c r="M525" s="199" t="s">
        <v>21</v>
      </c>
      <c r="N525" s="200" t="s">
        <v>43</v>
      </c>
      <c r="O525" s="42"/>
      <c r="P525" s="201">
        <f>O525*H525</f>
        <v>0</v>
      </c>
      <c r="Q525" s="201">
        <v>0</v>
      </c>
      <c r="R525" s="201">
        <f>Q525*H525</f>
        <v>0</v>
      </c>
      <c r="S525" s="201">
        <v>0</v>
      </c>
      <c r="T525" s="202">
        <f>S525*H525</f>
        <v>0</v>
      </c>
      <c r="AR525" s="24" t="s">
        <v>151</v>
      </c>
      <c r="AT525" s="24" t="s">
        <v>146</v>
      </c>
      <c r="AU525" s="24" t="s">
        <v>82</v>
      </c>
      <c r="AY525" s="24" t="s">
        <v>144</v>
      </c>
      <c r="BE525" s="203">
        <f>IF(N525="základní",J525,0)</f>
        <v>0</v>
      </c>
      <c r="BF525" s="203">
        <f>IF(N525="snížená",J525,0)</f>
        <v>0</v>
      </c>
      <c r="BG525" s="203">
        <f>IF(N525="zákl. přenesená",J525,0)</f>
        <v>0</v>
      </c>
      <c r="BH525" s="203">
        <f>IF(N525="sníž. přenesená",J525,0)</f>
        <v>0</v>
      </c>
      <c r="BI525" s="203">
        <f>IF(N525="nulová",J525,0)</f>
        <v>0</v>
      </c>
      <c r="BJ525" s="24" t="s">
        <v>80</v>
      </c>
      <c r="BK525" s="203">
        <f>ROUND(I525*H525,2)</f>
        <v>0</v>
      </c>
      <c r="BL525" s="24" t="s">
        <v>151</v>
      </c>
      <c r="BM525" s="24" t="s">
        <v>1420</v>
      </c>
    </row>
    <row r="526" spans="2:65" s="1" customFormat="1" ht="13.5">
      <c r="B526" s="41"/>
      <c r="C526" s="63"/>
      <c r="D526" s="204" t="s">
        <v>153</v>
      </c>
      <c r="E526" s="63"/>
      <c r="F526" s="205" t="s">
        <v>1419</v>
      </c>
      <c r="G526" s="63"/>
      <c r="H526" s="63"/>
      <c r="I526" s="163"/>
      <c r="J526" s="63"/>
      <c r="K526" s="63"/>
      <c r="L526" s="61"/>
      <c r="M526" s="206"/>
      <c r="N526" s="42"/>
      <c r="O526" s="42"/>
      <c r="P526" s="42"/>
      <c r="Q526" s="42"/>
      <c r="R526" s="42"/>
      <c r="S526" s="42"/>
      <c r="T526" s="78"/>
      <c r="AT526" s="24" t="s">
        <v>153</v>
      </c>
      <c r="AU526" s="24" t="s">
        <v>82</v>
      </c>
    </row>
    <row r="527" spans="2:65" s="12" customFormat="1" ht="13.5">
      <c r="B527" s="219"/>
      <c r="C527" s="220"/>
      <c r="D527" s="204" t="s">
        <v>155</v>
      </c>
      <c r="E527" s="221" t="s">
        <v>21</v>
      </c>
      <c r="F527" s="222" t="s">
        <v>1421</v>
      </c>
      <c r="G527" s="220"/>
      <c r="H527" s="221" t="s">
        <v>21</v>
      </c>
      <c r="I527" s="223"/>
      <c r="J527" s="220"/>
      <c r="K527" s="220"/>
      <c r="L527" s="224"/>
      <c r="M527" s="225"/>
      <c r="N527" s="226"/>
      <c r="O527" s="226"/>
      <c r="P527" s="226"/>
      <c r="Q527" s="226"/>
      <c r="R527" s="226"/>
      <c r="S527" s="226"/>
      <c r="T527" s="227"/>
      <c r="AT527" s="228" t="s">
        <v>155</v>
      </c>
      <c r="AU527" s="228" t="s">
        <v>82</v>
      </c>
      <c r="AV527" s="12" t="s">
        <v>80</v>
      </c>
      <c r="AW527" s="12" t="s">
        <v>35</v>
      </c>
      <c r="AX527" s="12" t="s">
        <v>72</v>
      </c>
      <c r="AY527" s="228" t="s">
        <v>144</v>
      </c>
    </row>
    <row r="528" spans="2:65" s="11" customFormat="1" ht="13.5">
      <c r="B528" s="207"/>
      <c r="C528" s="208"/>
      <c r="D528" s="204" t="s">
        <v>155</v>
      </c>
      <c r="E528" s="209" t="s">
        <v>21</v>
      </c>
      <c r="F528" s="210" t="s">
        <v>1422</v>
      </c>
      <c r="G528" s="208"/>
      <c r="H528" s="211">
        <v>164.8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155</v>
      </c>
      <c r="AU528" s="217" t="s">
        <v>82</v>
      </c>
      <c r="AV528" s="11" t="s">
        <v>82</v>
      </c>
      <c r="AW528" s="11" t="s">
        <v>35</v>
      </c>
      <c r="AX528" s="11" t="s">
        <v>80</v>
      </c>
      <c r="AY528" s="217" t="s">
        <v>144</v>
      </c>
    </row>
    <row r="529" spans="2:65" s="1" customFormat="1" ht="16.5" customHeight="1">
      <c r="B529" s="41"/>
      <c r="C529" s="192" t="s">
        <v>1423</v>
      </c>
      <c r="D529" s="192" t="s">
        <v>146</v>
      </c>
      <c r="E529" s="193" t="s">
        <v>492</v>
      </c>
      <c r="F529" s="194" t="s">
        <v>1424</v>
      </c>
      <c r="G529" s="195" t="s">
        <v>149</v>
      </c>
      <c r="H529" s="196">
        <v>329.6</v>
      </c>
      <c r="I529" s="197"/>
      <c r="J529" s="198">
        <f>ROUND(I529*H529,2)</f>
        <v>0</v>
      </c>
      <c r="K529" s="194" t="s">
        <v>150</v>
      </c>
      <c r="L529" s="61"/>
      <c r="M529" s="199" t="s">
        <v>21</v>
      </c>
      <c r="N529" s="200" t="s">
        <v>43</v>
      </c>
      <c r="O529" s="42"/>
      <c r="P529" s="201">
        <f>O529*H529</f>
        <v>0</v>
      </c>
      <c r="Q529" s="201">
        <v>0</v>
      </c>
      <c r="R529" s="201">
        <f>Q529*H529</f>
        <v>0</v>
      </c>
      <c r="S529" s="201">
        <v>0</v>
      </c>
      <c r="T529" s="202">
        <f>S529*H529</f>
        <v>0</v>
      </c>
      <c r="AR529" s="24" t="s">
        <v>151</v>
      </c>
      <c r="AT529" s="24" t="s">
        <v>146</v>
      </c>
      <c r="AU529" s="24" t="s">
        <v>82</v>
      </c>
      <c r="AY529" s="24" t="s">
        <v>144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24" t="s">
        <v>80</v>
      </c>
      <c r="BK529" s="203">
        <f>ROUND(I529*H529,2)</f>
        <v>0</v>
      </c>
      <c r="BL529" s="24" t="s">
        <v>151</v>
      </c>
      <c r="BM529" s="24" t="s">
        <v>1425</v>
      </c>
    </row>
    <row r="530" spans="2:65" s="1" customFormat="1" ht="13.5">
      <c r="B530" s="41"/>
      <c r="C530" s="63"/>
      <c r="D530" s="204" t="s">
        <v>153</v>
      </c>
      <c r="E530" s="63"/>
      <c r="F530" s="205" t="s">
        <v>1424</v>
      </c>
      <c r="G530" s="63"/>
      <c r="H530" s="63"/>
      <c r="I530" s="163"/>
      <c r="J530" s="63"/>
      <c r="K530" s="63"/>
      <c r="L530" s="61"/>
      <c r="M530" s="206"/>
      <c r="N530" s="42"/>
      <c r="O530" s="42"/>
      <c r="P530" s="42"/>
      <c r="Q530" s="42"/>
      <c r="R530" s="42"/>
      <c r="S530" s="42"/>
      <c r="T530" s="78"/>
      <c r="AT530" s="24" t="s">
        <v>153</v>
      </c>
      <c r="AU530" s="24" t="s">
        <v>82</v>
      </c>
    </row>
    <row r="531" spans="2:65" s="12" customFormat="1" ht="27">
      <c r="B531" s="219"/>
      <c r="C531" s="220"/>
      <c r="D531" s="204" t="s">
        <v>155</v>
      </c>
      <c r="E531" s="221" t="s">
        <v>21</v>
      </c>
      <c r="F531" s="222" t="s">
        <v>496</v>
      </c>
      <c r="G531" s="220"/>
      <c r="H531" s="221" t="s">
        <v>21</v>
      </c>
      <c r="I531" s="223"/>
      <c r="J531" s="220"/>
      <c r="K531" s="220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155</v>
      </c>
      <c r="AU531" s="228" t="s">
        <v>82</v>
      </c>
      <c r="AV531" s="12" t="s">
        <v>80</v>
      </c>
      <c r="AW531" s="12" t="s">
        <v>35</v>
      </c>
      <c r="AX531" s="12" t="s">
        <v>72</v>
      </c>
      <c r="AY531" s="228" t="s">
        <v>144</v>
      </c>
    </row>
    <row r="532" spans="2:65" s="11" customFormat="1" ht="13.5">
      <c r="B532" s="207"/>
      <c r="C532" s="208"/>
      <c r="D532" s="204" t="s">
        <v>155</v>
      </c>
      <c r="E532" s="209" t="s">
        <v>21</v>
      </c>
      <c r="F532" s="210" t="s">
        <v>1426</v>
      </c>
      <c r="G532" s="208"/>
      <c r="H532" s="211">
        <v>329.6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155</v>
      </c>
      <c r="AU532" s="217" t="s">
        <v>82</v>
      </c>
      <c r="AV532" s="11" t="s">
        <v>82</v>
      </c>
      <c r="AW532" s="11" t="s">
        <v>35</v>
      </c>
      <c r="AX532" s="11" t="s">
        <v>80</v>
      </c>
      <c r="AY532" s="217" t="s">
        <v>144</v>
      </c>
    </row>
    <row r="533" spans="2:65" s="1" customFormat="1" ht="25.5" customHeight="1">
      <c r="B533" s="41"/>
      <c r="C533" s="192" t="s">
        <v>1427</v>
      </c>
      <c r="D533" s="192" t="s">
        <v>146</v>
      </c>
      <c r="E533" s="193" t="s">
        <v>501</v>
      </c>
      <c r="F533" s="194" t="s">
        <v>502</v>
      </c>
      <c r="G533" s="195" t="s">
        <v>149</v>
      </c>
      <c r="H533" s="196">
        <v>164.8</v>
      </c>
      <c r="I533" s="197"/>
      <c r="J533" s="198">
        <f>ROUND(I533*H533,2)</f>
        <v>0</v>
      </c>
      <c r="K533" s="194" t="s">
        <v>150</v>
      </c>
      <c r="L533" s="61"/>
      <c r="M533" s="199" t="s">
        <v>21</v>
      </c>
      <c r="N533" s="200" t="s">
        <v>43</v>
      </c>
      <c r="O533" s="42"/>
      <c r="P533" s="201">
        <f>O533*H533</f>
        <v>0</v>
      </c>
      <c r="Q533" s="201">
        <v>0</v>
      </c>
      <c r="R533" s="201">
        <f>Q533*H533</f>
        <v>0</v>
      </c>
      <c r="S533" s="201">
        <v>0</v>
      </c>
      <c r="T533" s="202">
        <f>S533*H533</f>
        <v>0</v>
      </c>
      <c r="AR533" s="24" t="s">
        <v>151</v>
      </c>
      <c r="AT533" s="24" t="s">
        <v>146</v>
      </c>
      <c r="AU533" s="24" t="s">
        <v>82</v>
      </c>
      <c r="AY533" s="24" t="s">
        <v>144</v>
      </c>
      <c r="BE533" s="203">
        <f>IF(N533="základní",J533,0)</f>
        <v>0</v>
      </c>
      <c r="BF533" s="203">
        <f>IF(N533="snížená",J533,0)</f>
        <v>0</v>
      </c>
      <c r="BG533" s="203">
        <f>IF(N533="zákl. přenesená",J533,0)</f>
        <v>0</v>
      </c>
      <c r="BH533" s="203">
        <f>IF(N533="sníž. přenesená",J533,0)</f>
        <v>0</v>
      </c>
      <c r="BI533" s="203">
        <f>IF(N533="nulová",J533,0)</f>
        <v>0</v>
      </c>
      <c r="BJ533" s="24" t="s">
        <v>80</v>
      </c>
      <c r="BK533" s="203">
        <f>ROUND(I533*H533,2)</f>
        <v>0</v>
      </c>
      <c r="BL533" s="24" t="s">
        <v>151</v>
      </c>
      <c r="BM533" s="24" t="s">
        <v>1428</v>
      </c>
    </row>
    <row r="534" spans="2:65" s="1" customFormat="1" ht="13.5">
      <c r="B534" s="41"/>
      <c r="C534" s="63"/>
      <c r="D534" s="204" t="s">
        <v>153</v>
      </c>
      <c r="E534" s="63"/>
      <c r="F534" s="205" t="s">
        <v>502</v>
      </c>
      <c r="G534" s="63"/>
      <c r="H534" s="63"/>
      <c r="I534" s="163"/>
      <c r="J534" s="63"/>
      <c r="K534" s="63"/>
      <c r="L534" s="61"/>
      <c r="M534" s="206"/>
      <c r="N534" s="42"/>
      <c r="O534" s="42"/>
      <c r="P534" s="42"/>
      <c r="Q534" s="42"/>
      <c r="R534" s="42"/>
      <c r="S534" s="42"/>
      <c r="T534" s="78"/>
      <c r="AT534" s="24" t="s">
        <v>153</v>
      </c>
      <c r="AU534" s="24" t="s">
        <v>82</v>
      </c>
    </row>
    <row r="535" spans="2:65" s="12" customFormat="1" ht="13.5">
      <c r="B535" s="219"/>
      <c r="C535" s="220"/>
      <c r="D535" s="204" t="s">
        <v>155</v>
      </c>
      <c r="E535" s="221" t="s">
        <v>21</v>
      </c>
      <c r="F535" s="222" t="s">
        <v>1429</v>
      </c>
      <c r="G535" s="220"/>
      <c r="H535" s="221" t="s">
        <v>21</v>
      </c>
      <c r="I535" s="223"/>
      <c r="J535" s="220"/>
      <c r="K535" s="220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155</v>
      </c>
      <c r="AU535" s="228" t="s">
        <v>82</v>
      </c>
      <c r="AV535" s="12" t="s">
        <v>80</v>
      </c>
      <c r="AW535" s="12" t="s">
        <v>35</v>
      </c>
      <c r="AX535" s="12" t="s">
        <v>72</v>
      </c>
      <c r="AY535" s="228" t="s">
        <v>144</v>
      </c>
    </row>
    <row r="536" spans="2:65" s="11" customFormat="1" ht="13.5">
      <c r="B536" s="207"/>
      <c r="C536" s="208"/>
      <c r="D536" s="204" t="s">
        <v>155</v>
      </c>
      <c r="E536" s="209" t="s">
        <v>21</v>
      </c>
      <c r="F536" s="210" t="s">
        <v>1430</v>
      </c>
      <c r="G536" s="208"/>
      <c r="H536" s="211">
        <v>164.8</v>
      </c>
      <c r="I536" s="212"/>
      <c r="J536" s="208"/>
      <c r="K536" s="208"/>
      <c r="L536" s="213"/>
      <c r="M536" s="214"/>
      <c r="N536" s="215"/>
      <c r="O536" s="215"/>
      <c r="P536" s="215"/>
      <c r="Q536" s="215"/>
      <c r="R536" s="215"/>
      <c r="S536" s="215"/>
      <c r="T536" s="216"/>
      <c r="AT536" s="217" t="s">
        <v>155</v>
      </c>
      <c r="AU536" s="217" t="s">
        <v>82</v>
      </c>
      <c r="AV536" s="11" t="s">
        <v>82</v>
      </c>
      <c r="AW536" s="11" t="s">
        <v>35</v>
      </c>
      <c r="AX536" s="11" t="s">
        <v>80</v>
      </c>
      <c r="AY536" s="217" t="s">
        <v>144</v>
      </c>
    </row>
    <row r="537" spans="2:65" s="1" customFormat="1" ht="25.5" customHeight="1">
      <c r="B537" s="41"/>
      <c r="C537" s="192" t="s">
        <v>1431</v>
      </c>
      <c r="D537" s="192" t="s">
        <v>146</v>
      </c>
      <c r="E537" s="193" t="s">
        <v>508</v>
      </c>
      <c r="F537" s="194" t="s">
        <v>509</v>
      </c>
      <c r="G537" s="195" t="s">
        <v>149</v>
      </c>
      <c r="H537" s="196">
        <v>164.8</v>
      </c>
      <c r="I537" s="197"/>
      <c r="J537" s="198">
        <f>ROUND(I537*H537,2)</f>
        <v>0</v>
      </c>
      <c r="K537" s="194" t="s">
        <v>150</v>
      </c>
      <c r="L537" s="61"/>
      <c r="M537" s="199" t="s">
        <v>21</v>
      </c>
      <c r="N537" s="200" t="s">
        <v>43</v>
      </c>
      <c r="O537" s="42"/>
      <c r="P537" s="201">
        <f>O537*H537</f>
        <v>0</v>
      </c>
      <c r="Q537" s="201">
        <v>0</v>
      </c>
      <c r="R537" s="201">
        <f>Q537*H537</f>
        <v>0</v>
      </c>
      <c r="S537" s="201">
        <v>0</v>
      </c>
      <c r="T537" s="202">
        <f>S537*H537</f>
        <v>0</v>
      </c>
      <c r="AR537" s="24" t="s">
        <v>151</v>
      </c>
      <c r="AT537" s="24" t="s">
        <v>146</v>
      </c>
      <c r="AU537" s="24" t="s">
        <v>82</v>
      </c>
      <c r="AY537" s="24" t="s">
        <v>144</v>
      </c>
      <c r="BE537" s="203">
        <f>IF(N537="základní",J537,0)</f>
        <v>0</v>
      </c>
      <c r="BF537" s="203">
        <f>IF(N537="snížená",J537,0)</f>
        <v>0</v>
      </c>
      <c r="BG537" s="203">
        <f>IF(N537="zákl. přenesená",J537,0)</f>
        <v>0</v>
      </c>
      <c r="BH537" s="203">
        <f>IF(N537="sníž. přenesená",J537,0)</f>
        <v>0</v>
      </c>
      <c r="BI537" s="203">
        <f>IF(N537="nulová",J537,0)</f>
        <v>0</v>
      </c>
      <c r="BJ537" s="24" t="s">
        <v>80</v>
      </c>
      <c r="BK537" s="203">
        <f>ROUND(I537*H537,2)</f>
        <v>0</v>
      </c>
      <c r="BL537" s="24" t="s">
        <v>151</v>
      </c>
      <c r="BM537" s="24" t="s">
        <v>1432</v>
      </c>
    </row>
    <row r="538" spans="2:65" s="1" customFormat="1" ht="13.5">
      <c r="B538" s="41"/>
      <c r="C538" s="63"/>
      <c r="D538" s="204" t="s">
        <v>153</v>
      </c>
      <c r="E538" s="63"/>
      <c r="F538" s="205" t="s">
        <v>509</v>
      </c>
      <c r="G538" s="63"/>
      <c r="H538" s="63"/>
      <c r="I538" s="163"/>
      <c r="J538" s="63"/>
      <c r="K538" s="63"/>
      <c r="L538" s="61"/>
      <c r="M538" s="206"/>
      <c r="N538" s="42"/>
      <c r="O538" s="42"/>
      <c r="P538" s="42"/>
      <c r="Q538" s="42"/>
      <c r="R538" s="42"/>
      <c r="S538" s="42"/>
      <c r="T538" s="78"/>
      <c r="AT538" s="24" t="s">
        <v>153</v>
      </c>
      <c r="AU538" s="24" t="s">
        <v>82</v>
      </c>
    </row>
    <row r="539" spans="2:65" s="12" customFormat="1" ht="27">
      <c r="B539" s="219"/>
      <c r="C539" s="220"/>
      <c r="D539" s="204" t="s">
        <v>155</v>
      </c>
      <c r="E539" s="221" t="s">
        <v>21</v>
      </c>
      <c r="F539" s="222" t="s">
        <v>1433</v>
      </c>
      <c r="G539" s="220"/>
      <c r="H539" s="221" t="s">
        <v>21</v>
      </c>
      <c r="I539" s="223"/>
      <c r="J539" s="220"/>
      <c r="K539" s="220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155</v>
      </c>
      <c r="AU539" s="228" t="s">
        <v>82</v>
      </c>
      <c r="AV539" s="12" t="s">
        <v>80</v>
      </c>
      <c r="AW539" s="12" t="s">
        <v>35</v>
      </c>
      <c r="AX539" s="12" t="s">
        <v>72</v>
      </c>
      <c r="AY539" s="228" t="s">
        <v>144</v>
      </c>
    </row>
    <row r="540" spans="2:65" s="11" customFormat="1" ht="13.5">
      <c r="B540" s="207"/>
      <c r="C540" s="208"/>
      <c r="D540" s="204" t="s">
        <v>155</v>
      </c>
      <c r="E540" s="209" t="s">
        <v>21</v>
      </c>
      <c r="F540" s="210" t="s">
        <v>1430</v>
      </c>
      <c r="G540" s="208"/>
      <c r="H540" s="211">
        <v>164.8</v>
      </c>
      <c r="I540" s="212"/>
      <c r="J540" s="208"/>
      <c r="K540" s="208"/>
      <c r="L540" s="213"/>
      <c r="M540" s="214"/>
      <c r="N540" s="215"/>
      <c r="O540" s="215"/>
      <c r="P540" s="215"/>
      <c r="Q540" s="215"/>
      <c r="R540" s="215"/>
      <c r="S540" s="215"/>
      <c r="T540" s="216"/>
      <c r="AT540" s="217" t="s">
        <v>155</v>
      </c>
      <c r="AU540" s="217" t="s">
        <v>82</v>
      </c>
      <c r="AV540" s="11" t="s">
        <v>82</v>
      </c>
      <c r="AW540" s="11" t="s">
        <v>35</v>
      </c>
      <c r="AX540" s="11" t="s">
        <v>80</v>
      </c>
      <c r="AY540" s="217" t="s">
        <v>144</v>
      </c>
    </row>
    <row r="541" spans="2:65" s="1" customFormat="1" ht="16.5" customHeight="1">
      <c r="B541" s="41"/>
      <c r="C541" s="192" t="s">
        <v>1434</v>
      </c>
      <c r="D541" s="192" t="s">
        <v>146</v>
      </c>
      <c r="E541" s="193" t="s">
        <v>1435</v>
      </c>
      <c r="F541" s="194" t="s">
        <v>1436</v>
      </c>
      <c r="G541" s="195" t="s">
        <v>149</v>
      </c>
      <c r="H541" s="196">
        <v>2.76</v>
      </c>
      <c r="I541" s="197"/>
      <c r="J541" s="198">
        <f>ROUND(I541*H541,2)</f>
        <v>0</v>
      </c>
      <c r="K541" s="194" t="s">
        <v>150</v>
      </c>
      <c r="L541" s="61"/>
      <c r="M541" s="199" t="s">
        <v>21</v>
      </c>
      <c r="N541" s="200" t="s">
        <v>43</v>
      </c>
      <c r="O541" s="42"/>
      <c r="P541" s="201">
        <f>O541*H541</f>
        <v>0</v>
      </c>
      <c r="Q541" s="201">
        <v>0.19536000000000001</v>
      </c>
      <c r="R541" s="201">
        <f>Q541*H541</f>
        <v>0.53919359999999994</v>
      </c>
      <c r="S541" s="201">
        <v>0</v>
      </c>
      <c r="T541" s="202">
        <f>S541*H541</f>
        <v>0</v>
      </c>
      <c r="AR541" s="24" t="s">
        <v>151</v>
      </c>
      <c r="AT541" s="24" t="s">
        <v>146</v>
      </c>
      <c r="AU541" s="24" t="s">
        <v>82</v>
      </c>
      <c r="AY541" s="24" t="s">
        <v>144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24" t="s">
        <v>80</v>
      </c>
      <c r="BK541" s="203">
        <f>ROUND(I541*H541,2)</f>
        <v>0</v>
      </c>
      <c r="BL541" s="24" t="s">
        <v>151</v>
      </c>
      <c r="BM541" s="24" t="s">
        <v>1437</v>
      </c>
    </row>
    <row r="542" spans="2:65" s="1" customFormat="1" ht="13.5">
      <c r="B542" s="41"/>
      <c r="C542" s="63"/>
      <c r="D542" s="204" t="s">
        <v>153</v>
      </c>
      <c r="E542" s="63"/>
      <c r="F542" s="205" t="s">
        <v>1436</v>
      </c>
      <c r="G542" s="63"/>
      <c r="H542" s="63"/>
      <c r="I542" s="163"/>
      <c r="J542" s="63"/>
      <c r="K542" s="63"/>
      <c r="L542" s="61"/>
      <c r="M542" s="206"/>
      <c r="N542" s="42"/>
      <c r="O542" s="42"/>
      <c r="P542" s="42"/>
      <c r="Q542" s="42"/>
      <c r="R542" s="42"/>
      <c r="S542" s="42"/>
      <c r="T542" s="78"/>
      <c r="AT542" s="24" t="s">
        <v>153</v>
      </c>
      <c r="AU542" s="24" t="s">
        <v>82</v>
      </c>
    </row>
    <row r="543" spans="2:65" s="12" customFormat="1" ht="13.5">
      <c r="B543" s="219"/>
      <c r="C543" s="220"/>
      <c r="D543" s="204" t="s">
        <v>155</v>
      </c>
      <c r="E543" s="221" t="s">
        <v>21</v>
      </c>
      <c r="F543" s="222" t="s">
        <v>1438</v>
      </c>
      <c r="G543" s="220"/>
      <c r="H543" s="221" t="s">
        <v>21</v>
      </c>
      <c r="I543" s="223"/>
      <c r="J543" s="220"/>
      <c r="K543" s="220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155</v>
      </c>
      <c r="AU543" s="228" t="s">
        <v>82</v>
      </c>
      <c r="AV543" s="12" t="s">
        <v>80</v>
      </c>
      <c r="AW543" s="12" t="s">
        <v>35</v>
      </c>
      <c r="AX543" s="12" t="s">
        <v>72</v>
      </c>
      <c r="AY543" s="228" t="s">
        <v>144</v>
      </c>
    </row>
    <row r="544" spans="2:65" s="11" customFormat="1" ht="13.5">
      <c r="B544" s="207"/>
      <c r="C544" s="208"/>
      <c r="D544" s="204" t="s">
        <v>155</v>
      </c>
      <c r="E544" s="209" t="s">
        <v>21</v>
      </c>
      <c r="F544" s="210" t="s">
        <v>1439</v>
      </c>
      <c r="G544" s="208"/>
      <c r="H544" s="211">
        <v>2.76</v>
      </c>
      <c r="I544" s="212"/>
      <c r="J544" s="208"/>
      <c r="K544" s="208"/>
      <c r="L544" s="213"/>
      <c r="M544" s="214"/>
      <c r="N544" s="215"/>
      <c r="O544" s="215"/>
      <c r="P544" s="215"/>
      <c r="Q544" s="215"/>
      <c r="R544" s="215"/>
      <c r="S544" s="215"/>
      <c r="T544" s="216"/>
      <c r="AT544" s="217" t="s">
        <v>155</v>
      </c>
      <c r="AU544" s="217" t="s">
        <v>82</v>
      </c>
      <c r="AV544" s="11" t="s">
        <v>82</v>
      </c>
      <c r="AW544" s="11" t="s">
        <v>35</v>
      </c>
      <c r="AX544" s="11" t="s">
        <v>80</v>
      </c>
      <c r="AY544" s="217" t="s">
        <v>144</v>
      </c>
    </row>
    <row r="545" spans="2:65" s="1" customFormat="1" ht="16.5" customHeight="1">
      <c r="B545" s="41"/>
      <c r="C545" s="229" t="s">
        <v>1440</v>
      </c>
      <c r="D545" s="229" t="s">
        <v>273</v>
      </c>
      <c r="E545" s="230" t="s">
        <v>1441</v>
      </c>
      <c r="F545" s="231" t="s">
        <v>1442</v>
      </c>
      <c r="G545" s="232" t="s">
        <v>310</v>
      </c>
      <c r="H545" s="233">
        <v>0.73199999999999998</v>
      </c>
      <c r="I545" s="234"/>
      <c r="J545" s="235">
        <f>ROUND(I545*H545,2)</f>
        <v>0</v>
      </c>
      <c r="K545" s="231" t="s">
        <v>150</v>
      </c>
      <c r="L545" s="236"/>
      <c r="M545" s="237" t="s">
        <v>21</v>
      </c>
      <c r="N545" s="238" t="s">
        <v>43</v>
      </c>
      <c r="O545" s="42"/>
      <c r="P545" s="201">
        <f>O545*H545</f>
        <v>0</v>
      </c>
      <c r="Q545" s="201">
        <v>1</v>
      </c>
      <c r="R545" s="201">
        <f>Q545*H545</f>
        <v>0.73199999999999998</v>
      </c>
      <c r="S545" s="201">
        <v>0</v>
      </c>
      <c r="T545" s="202">
        <f>S545*H545</f>
        <v>0</v>
      </c>
      <c r="AR545" s="24" t="s">
        <v>193</v>
      </c>
      <c r="AT545" s="24" t="s">
        <v>273</v>
      </c>
      <c r="AU545" s="24" t="s">
        <v>82</v>
      </c>
      <c r="AY545" s="24" t="s">
        <v>144</v>
      </c>
      <c r="BE545" s="203">
        <f>IF(N545="základní",J545,0)</f>
        <v>0</v>
      </c>
      <c r="BF545" s="203">
        <f>IF(N545="snížená",J545,0)</f>
        <v>0</v>
      </c>
      <c r="BG545" s="203">
        <f>IF(N545="zákl. přenesená",J545,0)</f>
        <v>0</v>
      </c>
      <c r="BH545" s="203">
        <f>IF(N545="sníž. přenesená",J545,0)</f>
        <v>0</v>
      </c>
      <c r="BI545" s="203">
        <f>IF(N545="nulová",J545,0)</f>
        <v>0</v>
      </c>
      <c r="BJ545" s="24" t="s">
        <v>80</v>
      </c>
      <c r="BK545" s="203">
        <f>ROUND(I545*H545,2)</f>
        <v>0</v>
      </c>
      <c r="BL545" s="24" t="s">
        <v>151</v>
      </c>
      <c r="BM545" s="24" t="s">
        <v>1443</v>
      </c>
    </row>
    <row r="546" spans="2:65" s="1" customFormat="1" ht="13.5">
      <c r="B546" s="41"/>
      <c r="C546" s="63"/>
      <c r="D546" s="204" t="s">
        <v>153</v>
      </c>
      <c r="E546" s="63"/>
      <c r="F546" s="205" t="s">
        <v>1442</v>
      </c>
      <c r="G546" s="63"/>
      <c r="H546" s="63"/>
      <c r="I546" s="163"/>
      <c r="J546" s="63"/>
      <c r="K546" s="63"/>
      <c r="L546" s="61"/>
      <c r="M546" s="206"/>
      <c r="N546" s="42"/>
      <c r="O546" s="42"/>
      <c r="P546" s="42"/>
      <c r="Q546" s="42"/>
      <c r="R546" s="42"/>
      <c r="S546" s="42"/>
      <c r="T546" s="78"/>
      <c r="AT546" s="24" t="s">
        <v>153</v>
      </c>
      <c r="AU546" s="24" t="s">
        <v>82</v>
      </c>
    </row>
    <row r="547" spans="2:65" s="12" customFormat="1" ht="13.5">
      <c r="B547" s="219"/>
      <c r="C547" s="220"/>
      <c r="D547" s="204" t="s">
        <v>155</v>
      </c>
      <c r="E547" s="221" t="s">
        <v>21</v>
      </c>
      <c r="F547" s="222" t="s">
        <v>1444</v>
      </c>
      <c r="G547" s="220"/>
      <c r="H547" s="221" t="s">
        <v>21</v>
      </c>
      <c r="I547" s="223"/>
      <c r="J547" s="220"/>
      <c r="K547" s="220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155</v>
      </c>
      <c r="AU547" s="228" t="s">
        <v>82</v>
      </c>
      <c r="AV547" s="12" t="s">
        <v>80</v>
      </c>
      <c r="AW547" s="12" t="s">
        <v>35</v>
      </c>
      <c r="AX547" s="12" t="s">
        <v>72</v>
      </c>
      <c r="AY547" s="228" t="s">
        <v>144</v>
      </c>
    </row>
    <row r="548" spans="2:65" s="11" customFormat="1" ht="13.5">
      <c r="B548" s="207"/>
      <c r="C548" s="208"/>
      <c r="D548" s="204" t="s">
        <v>155</v>
      </c>
      <c r="E548" s="209" t="s">
        <v>21</v>
      </c>
      <c r="F548" s="210" t="s">
        <v>1445</v>
      </c>
      <c r="G548" s="208"/>
      <c r="H548" s="211">
        <v>0.73199999999999998</v>
      </c>
      <c r="I548" s="212"/>
      <c r="J548" s="208"/>
      <c r="K548" s="208"/>
      <c r="L548" s="213"/>
      <c r="M548" s="214"/>
      <c r="N548" s="215"/>
      <c r="O548" s="215"/>
      <c r="P548" s="215"/>
      <c r="Q548" s="215"/>
      <c r="R548" s="215"/>
      <c r="S548" s="215"/>
      <c r="T548" s="216"/>
      <c r="AT548" s="217" t="s">
        <v>155</v>
      </c>
      <c r="AU548" s="217" t="s">
        <v>82</v>
      </c>
      <c r="AV548" s="11" t="s">
        <v>82</v>
      </c>
      <c r="AW548" s="11" t="s">
        <v>35</v>
      </c>
      <c r="AX548" s="11" t="s">
        <v>80</v>
      </c>
      <c r="AY548" s="217" t="s">
        <v>144</v>
      </c>
    </row>
    <row r="549" spans="2:65" s="10" customFormat="1" ht="29.85" customHeight="1">
      <c r="B549" s="176"/>
      <c r="C549" s="177"/>
      <c r="D549" s="178" t="s">
        <v>71</v>
      </c>
      <c r="E549" s="190" t="s">
        <v>180</v>
      </c>
      <c r="F549" s="190" t="s">
        <v>738</v>
      </c>
      <c r="G549" s="177"/>
      <c r="H549" s="177"/>
      <c r="I549" s="180"/>
      <c r="J549" s="191">
        <f>BK549</f>
        <v>0</v>
      </c>
      <c r="K549" s="177"/>
      <c r="L549" s="182"/>
      <c r="M549" s="183"/>
      <c r="N549" s="184"/>
      <c r="O549" s="184"/>
      <c r="P549" s="185">
        <f>SUM(P550:P560)</f>
        <v>0</v>
      </c>
      <c r="Q549" s="184"/>
      <c r="R549" s="185">
        <f>SUM(R550:R560)</f>
        <v>1.9026399999999999E-2</v>
      </c>
      <c r="S549" s="184"/>
      <c r="T549" s="186">
        <f>SUM(T550:T560)</f>
        <v>0</v>
      </c>
      <c r="AR549" s="187" t="s">
        <v>80</v>
      </c>
      <c r="AT549" s="188" t="s">
        <v>71</v>
      </c>
      <c r="AU549" s="188" t="s">
        <v>80</v>
      </c>
      <c r="AY549" s="187" t="s">
        <v>144</v>
      </c>
      <c r="BK549" s="189">
        <f>SUM(BK550:BK560)</f>
        <v>0</v>
      </c>
    </row>
    <row r="550" spans="2:65" s="1" customFormat="1" ht="16.5" customHeight="1">
      <c r="B550" s="41"/>
      <c r="C550" s="192" t="s">
        <v>1446</v>
      </c>
      <c r="D550" s="192" t="s">
        <v>146</v>
      </c>
      <c r="E550" s="193" t="s">
        <v>1447</v>
      </c>
      <c r="F550" s="194" t="s">
        <v>1448</v>
      </c>
      <c r="G550" s="195" t="s">
        <v>149</v>
      </c>
      <c r="H550" s="196">
        <v>21.76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4.6000000000000001E-4</v>
      </c>
      <c r="R550" s="201">
        <f>Q550*H550</f>
        <v>1.00096E-2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1449</v>
      </c>
    </row>
    <row r="551" spans="2:65" s="1" customFormat="1" ht="13.5">
      <c r="B551" s="41"/>
      <c r="C551" s="63"/>
      <c r="D551" s="204" t="s">
        <v>153</v>
      </c>
      <c r="E551" s="63"/>
      <c r="F551" s="205" t="s">
        <v>1448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 ht="13.5">
      <c r="B552" s="219"/>
      <c r="C552" s="220"/>
      <c r="D552" s="204" t="s">
        <v>155</v>
      </c>
      <c r="E552" s="221" t="s">
        <v>21</v>
      </c>
      <c r="F552" s="222" t="s">
        <v>1450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 ht="13.5">
      <c r="B553" s="207"/>
      <c r="C553" s="208"/>
      <c r="D553" s="204" t="s">
        <v>155</v>
      </c>
      <c r="E553" s="209" t="s">
        <v>21</v>
      </c>
      <c r="F553" s="210" t="s">
        <v>1451</v>
      </c>
      <c r="G553" s="208"/>
      <c r="H553" s="211">
        <v>21.76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" customFormat="1" ht="16.5" customHeight="1">
      <c r="B554" s="41"/>
      <c r="C554" s="192" t="s">
        <v>1452</v>
      </c>
      <c r="D554" s="192" t="s">
        <v>146</v>
      </c>
      <c r="E554" s="193" t="s">
        <v>1453</v>
      </c>
      <c r="F554" s="194" t="s">
        <v>1454</v>
      </c>
      <c r="G554" s="195" t="s">
        <v>149</v>
      </c>
      <c r="H554" s="196">
        <v>25.84</v>
      </c>
      <c r="I554" s="197"/>
      <c r="J554" s="198">
        <f>ROUND(I554*H554,2)</f>
        <v>0</v>
      </c>
      <c r="K554" s="194" t="s">
        <v>150</v>
      </c>
      <c r="L554" s="61"/>
      <c r="M554" s="199" t="s">
        <v>21</v>
      </c>
      <c r="N554" s="200" t="s">
        <v>43</v>
      </c>
      <c r="O554" s="42"/>
      <c r="P554" s="201">
        <f>O554*H554</f>
        <v>0</v>
      </c>
      <c r="Q554" s="201">
        <v>1.2999999999999999E-4</v>
      </c>
      <c r="R554" s="201">
        <f>Q554*H554</f>
        <v>3.3591999999999997E-3</v>
      </c>
      <c r="S554" s="201">
        <v>0</v>
      </c>
      <c r="T554" s="202">
        <f>S554*H554</f>
        <v>0</v>
      </c>
      <c r="AR554" s="24" t="s">
        <v>151</v>
      </c>
      <c r="AT554" s="24" t="s">
        <v>146</v>
      </c>
      <c r="AU554" s="24" t="s">
        <v>82</v>
      </c>
      <c r="AY554" s="24" t="s">
        <v>144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80</v>
      </c>
      <c r="BK554" s="203">
        <f>ROUND(I554*H554,2)</f>
        <v>0</v>
      </c>
      <c r="BL554" s="24" t="s">
        <v>151</v>
      </c>
      <c r="BM554" s="24" t="s">
        <v>1455</v>
      </c>
    </row>
    <row r="555" spans="2:65" s="1" customFormat="1" ht="13.5">
      <c r="B555" s="41"/>
      <c r="C555" s="63"/>
      <c r="D555" s="204" t="s">
        <v>153</v>
      </c>
      <c r="E555" s="63"/>
      <c r="F555" s="205" t="s">
        <v>1454</v>
      </c>
      <c r="G555" s="63"/>
      <c r="H555" s="63"/>
      <c r="I555" s="163"/>
      <c r="J555" s="63"/>
      <c r="K555" s="63"/>
      <c r="L555" s="61"/>
      <c r="M555" s="206"/>
      <c r="N555" s="42"/>
      <c r="O555" s="42"/>
      <c r="P555" s="42"/>
      <c r="Q555" s="42"/>
      <c r="R555" s="42"/>
      <c r="S555" s="42"/>
      <c r="T555" s="78"/>
      <c r="AT555" s="24" t="s">
        <v>153</v>
      </c>
      <c r="AU555" s="24" t="s">
        <v>82</v>
      </c>
    </row>
    <row r="556" spans="2:65" s="11" customFormat="1" ht="13.5">
      <c r="B556" s="207"/>
      <c r="C556" s="208"/>
      <c r="D556" s="204" t="s">
        <v>155</v>
      </c>
      <c r="E556" s="209" t="s">
        <v>21</v>
      </c>
      <c r="F556" s="210" t="s">
        <v>1456</v>
      </c>
      <c r="G556" s="208"/>
      <c r="H556" s="211">
        <v>25.84</v>
      </c>
      <c r="I556" s="212"/>
      <c r="J556" s="208"/>
      <c r="K556" s="208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155</v>
      </c>
      <c r="AU556" s="217" t="s">
        <v>82</v>
      </c>
      <c r="AV556" s="11" t="s">
        <v>82</v>
      </c>
      <c r="AW556" s="11" t="s">
        <v>35</v>
      </c>
      <c r="AX556" s="11" t="s">
        <v>80</v>
      </c>
      <c r="AY556" s="217" t="s">
        <v>144</v>
      </c>
    </row>
    <row r="557" spans="2:65" s="1" customFormat="1" ht="16.5" customHeight="1">
      <c r="B557" s="41"/>
      <c r="C557" s="192" t="s">
        <v>1457</v>
      </c>
      <c r="D557" s="192" t="s">
        <v>146</v>
      </c>
      <c r="E557" s="193" t="s">
        <v>1458</v>
      </c>
      <c r="F557" s="194" t="s">
        <v>1459</v>
      </c>
      <c r="G557" s="195" t="s">
        <v>149</v>
      </c>
      <c r="H557" s="196">
        <v>10.88</v>
      </c>
      <c r="I557" s="197"/>
      <c r="J557" s="198">
        <f>ROUND(I557*H557,2)</f>
        <v>0</v>
      </c>
      <c r="K557" s="194" t="s">
        <v>150</v>
      </c>
      <c r="L557" s="61"/>
      <c r="M557" s="199" t="s">
        <v>21</v>
      </c>
      <c r="N557" s="200" t="s">
        <v>43</v>
      </c>
      <c r="O557" s="42"/>
      <c r="P557" s="201">
        <f>O557*H557</f>
        <v>0</v>
      </c>
      <c r="Q557" s="201">
        <v>5.1999999999999995E-4</v>
      </c>
      <c r="R557" s="201">
        <f>Q557*H557</f>
        <v>5.6575999999999996E-3</v>
      </c>
      <c r="S557" s="201">
        <v>0</v>
      </c>
      <c r="T557" s="202">
        <f>S557*H557</f>
        <v>0</v>
      </c>
      <c r="AR557" s="24" t="s">
        <v>151</v>
      </c>
      <c r="AT557" s="24" t="s">
        <v>146</v>
      </c>
      <c r="AU557" s="24" t="s">
        <v>82</v>
      </c>
      <c r="AY557" s="24" t="s">
        <v>144</v>
      </c>
      <c r="BE557" s="203">
        <f>IF(N557="základní",J557,0)</f>
        <v>0</v>
      </c>
      <c r="BF557" s="203">
        <f>IF(N557="snížená",J557,0)</f>
        <v>0</v>
      </c>
      <c r="BG557" s="203">
        <f>IF(N557="zákl. přenesená",J557,0)</f>
        <v>0</v>
      </c>
      <c r="BH557" s="203">
        <f>IF(N557="sníž. přenesená",J557,0)</f>
        <v>0</v>
      </c>
      <c r="BI557" s="203">
        <f>IF(N557="nulová",J557,0)</f>
        <v>0</v>
      </c>
      <c r="BJ557" s="24" t="s">
        <v>80</v>
      </c>
      <c r="BK557" s="203">
        <f>ROUND(I557*H557,2)</f>
        <v>0</v>
      </c>
      <c r="BL557" s="24" t="s">
        <v>151</v>
      </c>
      <c r="BM557" s="24" t="s">
        <v>1460</v>
      </c>
    </row>
    <row r="558" spans="2:65" s="1" customFormat="1" ht="13.5">
      <c r="B558" s="41"/>
      <c r="C558" s="63"/>
      <c r="D558" s="204" t="s">
        <v>153</v>
      </c>
      <c r="E558" s="63"/>
      <c r="F558" s="205" t="s">
        <v>1459</v>
      </c>
      <c r="G558" s="63"/>
      <c r="H558" s="63"/>
      <c r="I558" s="163"/>
      <c r="J558" s="63"/>
      <c r="K558" s="63"/>
      <c r="L558" s="61"/>
      <c r="M558" s="206"/>
      <c r="N558" s="42"/>
      <c r="O558" s="42"/>
      <c r="P558" s="42"/>
      <c r="Q558" s="42"/>
      <c r="R558" s="42"/>
      <c r="S558" s="42"/>
      <c r="T558" s="78"/>
      <c r="AT558" s="24" t="s">
        <v>153</v>
      </c>
      <c r="AU558" s="24" t="s">
        <v>82</v>
      </c>
    </row>
    <row r="559" spans="2:65" s="12" customFormat="1" ht="13.5">
      <c r="B559" s="219"/>
      <c r="C559" s="220"/>
      <c r="D559" s="204" t="s">
        <v>155</v>
      </c>
      <c r="E559" s="221" t="s">
        <v>21</v>
      </c>
      <c r="F559" s="222" t="s">
        <v>1461</v>
      </c>
      <c r="G559" s="220"/>
      <c r="H559" s="221" t="s">
        <v>21</v>
      </c>
      <c r="I559" s="223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155</v>
      </c>
      <c r="AU559" s="228" t="s">
        <v>82</v>
      </c>
      <c r="AV559" s="12" t="s">
        <v>80</v>
      </c>
      <c r="AW559" s="12" t="s">
        <v>35</v>
      </c>
      <c r="AX559" s="12" t="s">
        <v>72</v>
      </c>
      <c r="AY559" s="228" t="s">
        <v>144</v>
      </c>
    </row>
    <row r="560" spans="2:65" s="11" customFormat="1" ht="13.5">
      <c r="B560" s="207"/>
      <c r="C560" s="208"/>
      <c r="D560" s="204" t="s">
        <v>155</v>
      </c>
      <c r="E560" s="209" t="s">
        <v>21</v>
      </c>
      <c r="F560" s="210" t="s">
        <v>1462</v>
      </c>
      <c r="G560" s="208"/>
      <c r="H560" s="211">
        <v>10.88</v>
      </c>
      <c r="I560" s="212"/>
      <c r="J560" s="208"/>
      <c r="K560" s="208"/>
      <c r="L560" s="213"/>
      <c r="M560" s="214"/>
      <c r="N560" s="215"/>
      <c r="O560" s="215"/>
      <c r="P560" s="215"/>
      <c r="Q560" s="215"/>
      <c r="R560" s="215"/>
      <c r="S560" s="215"/>
      <c r="T560" s="216"/>
      <c r="AT560" s="217" t="s">
        <v>155</v>
      </c>
      <c r="AU560" s="217" t="s">
        <v>82</v>
      </c>
      <c r="AV560" s="11" t="s">
        <v>82</v>
      </c>
      <c r="AW560" s="11" t="s">
        <v>35</v>
      </c>
      <c r="AX560" s="11" t="s">
        <v>80</v>
      </c>
      <c r="AY560" s="217" t="s">
        <v>144</v>
      </c>
    </row>
    <row r="561" spans="2:65" s="10" customFormat="1" ht="29.85" customHeight="1">
      <c r="B561" s="176"/>
      <c r="C561" s="177"/>
      <c r="D561" s="178" t="s">
        <v>71</v>
      </c>
      <c r="E561" s="190" t="s">
        <v>193</v>
      </c>
      <c r="F561" s="190" t="s">
        <v>514</v>
      </c>
      <c r="G561" s="177"/>
      <c r="H561" s="177"/>
      <c r="I561" s="180"/>
      <c r="J561" s="191">
        <f>BK561</f>
        <v>0</v>
      </c>
      <c r="K561" s="177"/>
      <c r="L561" s="182"/>
      <c r="M561" s="183"/>
      <c r="N561" s="184"/>
      <c r="O561" s="184"/>
      <c r="P561" s="185">
        <f>SUM(P562:P566)</f>
        <v>0</v>
      </c>
      <c r="Q561" s="184"/>
      <c r="R561" s="185">
        <f>SUM(R562:R566)</f>
        <v>8.0000000000000013E-6</v>
      </c>
      <c r="S561" s="184"/>
      <c r="T561" s="186">
        <f>SUM(T562:T566)</f>
        <v>0</v>
      </c>
      <c r="AR561" s="187" t="s">
        <v>80</v>
      </c>
      <c r="AT561" s="188" t="s">
        <v>71</v>
      </c>
      <c r="AU561" s="188" t="s">
        <v>80</v>
      </c>
      <c r="AY561" s="187" t="s">
        <v>144</v>
      </c>
      <c r="BK561" s="189">
        <f>SUM(BK562:BK566)</f>
        <v>0</v>
      </c>
    </row>
    <row r="562" spans="2:65" s="1" customFormat="1" ht="16.5" customHeight="1">
      <c r="B562" s="41"/>
      <c r="C562" s="192" t="s">
        <v>1463</v>
      </c>
      <c r="D562" s="192" t="s">
        <v>146</v>
      </c>
      <c r="E562" s="193" t="s">
        <v>1464</v>
      </c>
      <c r="F562" s="194" t="s">
        <v>1465</v>
      </c>
      <c r="G562" s="195" t="s">
        <v>488</v>
      </c>
      <c r="H562" s="196">
        <v>0.8</v>
      </c>
      <c r="I562" s="197"/>
      <c r="J562" s="198">
        <f>ROUND(I562*H562,2)</f>
        <v>0</v>
      </c>
      <c r="K562" s="194" t="s">
        <v>21</v>
      </c>
      <c r="L562" s="61"/>
      <c r="M562" s="199" t="s">
        <v>21</v>
      </c>
      <c r="N562" s="200" t="s">
        <v>43</v>
      </c>
      <c r="O562" s="42"/>
      <c r="P562" s="201">
        <f>O562*H562</f>
        <v>0</v>
      </c>
      <c r="Q562" s="201">
        <v>1.0000000000000001E-5</v>
      </c>
      <c r="R562" s="201">
        <f>Q562*H562</f>
        <v>8.0000000000000013E-6</v>
      </c>
      <c r="S562" s="201">
        <v>0</v>
      </c>
      <c r="T562" s="202">
        <f>S562*H562</f>
        <v>0</v>
      </c>
      <c r="AR562" s="24" t="s">
        <v>151</v>
      </c>
      <c r="AT562" s="24" t="s">
        <v>146</v>
      </c>
      <c r="AU562" s="24" t="s">
        <v>82</v>
      </c>
      <c r="AY562" s="24" t="s">
        <v>144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24" t="s">
        <v>80</v>
      </c>
      <c r="BK562" s="203">
        <f>ROUND(I562*H562,2)</f>
        <v>0</v>
      </c>
      <c r="BL562" s="24" t="s">
        <v>151</v>
      </c>
      <c r="BM562" s="24" t="s">
        <v>1466</v>
      </c>
    </row>
    <row r="563" spans="2:65" s="1" customFormat="1" ht="13.5">
      <c r="B563" s="41"/>
      <c r="C563" s="63"/>
      <c r="D563" s="204" t="s">
        <v>153</v>
      </c>
      <c r="E563" s="63"/>
      <c r="F563" s="205" t="s">
        <v>1465</v>
      </c>
      <c r="G563" s="63"/>
      <c r="H563" s="63"/>
      <c r="I563" s="163"/>
      <c r="J563" s="63"/>
      <c r="K563" s="63"/>
      <c r="L563" s="61"/>
      <c r="M563" s="206"/>
      <c r="N563" s="42"/>
      <c r="O563" s="42"/>
      <c r="P563" s="42"/>
      <c r="Q563" s="42"/>
      <c r="R563" s="42"/>
      <c r="S563" s="42"/>
      <c r="T563" s="78"/>
      <c r="AT563" s="24" t="s">
        <v>153</v>
      </c>
      <c r="AU563" s="24" t="s">
        <v>82</v>
      </c>
    </row>
    <row r="564" spans="2:65" s="12" customFormat="1" ht="13.5">
      <c r="B564" s="219"/>
      <c r="C564" s="220"/>
      <c r="D564" s="204" t="s">
        <v>155</v>
      </c>
      <c r="E564" s="221" t="s">
        <v>21</v>
      </c>
      <c r="F564" s="222" t="s">
        <v>1467</v>
      </c>
      <c r="G564" s="220"/>
      <c r="H564" s="221" t="s">
        <v>21</v>
      </c>
      <c r="I564" s="223"/>
      <c r="J564" s="220"/>
      <c r="K564" s="220"/>
      <c r="L564" s="224"/>
      <c r="M564" s="225"/>
      <c r="N564" s="226"/>
      <c r="O564" s="226"/>
      <c r="P564" s="226"/>
      <c r="Q564" s="226"/>
      <c r="R564" s="226"/>
      <c r="S564" s="226"/>
      <c r="T564" s="227"/>
      <c r="AT564" s="228" t="s">
        <v>155</v>
      </c>
      <c r="AU564" s="228" t="s">
        <v>82</v>
      </c>
      <c r="AV564" s="12" t="s">
        <v>80</v>
      </c>
      <c r="AW564" s="12" t="s">
        <v>35</v>
      </c>
      <c r="AX564" s="12" t="s">
        <v>72</v>
      </c>
      <c r="AY564" s="228" t="s">
        <v>144</v>
      </c>
    </row>
    <row r="565" spans="2:65" s="11" customFormat="1" ht="13.5">
      <c r="B565" s="207"/>
      <c r="C565" s="208"/>
      <c r="D565" s="204" t="s">
        <v>155</v>
      </c>
      <c r="E565" s="209" t="s">
        <v>21</v>
      </c>
      <c r="F565" s="210" t="s">
        <v>1468</v>
      </c>
      <c r="G565" s="208"/>
      <c r="H565" s="211">
        <v>0.8</v>
      </c>
      <c r="I565" s="212"/>
      <c r="J565" s="208"/>
      <c r="K565" s="208"/>
      <c r="L565" s="213"/>
      <c r="M565" s="214"/>
      <c r="N565" s="215"/>
      <c r="O565" s="215"/>
      <c r="P565" s="215"/>
      <c r="Q565" s="215"/>
      <c r="R565" s="215"/>
      <c r="S565" s="215"/>
      <c r="T565" s="216"/>
      <c r="AT565" s="217" t="s">
        <v>155</v>
      </c>
      <c r="AU565" s="217" t="s">
        <v>82</v>
      </c>
      <c r="AV565" s="11" t="s">
        <v>82</v>
      </c>
      <c r="AW565" s="11" t="s">
        <v>35</v>
      </c>
      <c r="AX565" s="11" t="s">
        <v>80</v>
      </c>
      <c r="AY565" s="217" t="s">
        <v>144</v>
      </c>
    </row>
    <row r="566" spans="2:65" s="12" customFormat="1" ht="13.5">
      <c r="B566" s="219"/>
      <c r="C566" s="220"/>
      <c r="D566" s="204" t="s">
        <v>155</v>
      </c>
      <c r="E566" s="221" t="s">
        <v>21</v>
      </c>
      <c r="F566" s="222" t="s">
        <v>1469</v>
      </c>
      <c r="G566" s="220"/>
      <c r="H566" s="221" t="s">
        <v>21</v>
      </c>
      <c r="I566" s="223"/>
      <c r="J566" s="220"/>
      <c r="K566" s="220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155</v>
      </c>
      <c r="AU566" s="228" t="s">
        <v>82</v>
      </c>
      <c r="AV566" s="12" t="s">
        <v>80</v>
      </c>
      <c r="AW566" s="12" t="s">
        <v>35</v>
      </c>
      <c r="AX566" s="12" t="s">
        <v>72</v>
      </c>
      <c r="AY566" s="228" t="s">
        <v>144</v>
      </c>
    </row>
    <row r="567" spans="2:65" s="10" customFormat="1" ht="29.85" customHeight="1">
      <c r="B567" s="176"/>
      <c r="C567" s="177"/>
      <c r="D567" s="178" t="s">
        <v>71</v>
      </c>
      <c r="E567" s="190" t="s">
        <v>199</v>
      </c>
      <c r="F567" s="190" t="s">
        <v>521</v>
      </c>
      <c r="G567" s="177"/>
      <c r="H567" s="177"/>
      <c r="I567" s="180"/>
      <c r="J567" s="191">
        <f>BK567</f>
        <v>0</v>
      </c>
      <c r="K567" s="177"/>
      <c r="L567" s="182"/>
      <c r="M567" s="183"/>
      <c r="N567" s="184"/>
      <c r="O567" s="184"/>
      <c r="P567" s="185">
        <f>SUM(P568:P704)</f>
        <v>0</v>
      </c>
      <c r="Q567" s="184"/>
      <c r="R567" s="185">
        <f>SUM(R568:R704)</f>
        <v>15.673318400000003</v>
      </c>
      <c r="S567" s="184"/>
      <c r="T567" s="186">
        <f>SUM(T568:T704)</f>
        <v>248.30122000000003</v>
      </c>
      <c r="AR567" s="187" t="s">
        <v>80</v>
      </c>
      <c r="AT567" s="188" t="s">
        <v>71</v>
      </c>
      <c r="AU567" s="188" t="s">
        <v>80</v>
      </c>
      <c r="AY567" s="187" t="s">
        <v>144</v>
      </c>
      <c r="BK567" s="189">
        <f>SUM(BK568:BK704)</f>
        <v>0</v>
      </c>
    </row>
    <row r="568" spans="2:65" s="1" customFormat="1" ht="25.5" customHeight="1">
      <c r="B568" s="41"/>
      <c r="C568" s="192" t="s">
        <v>1470</v>
      </c>
      <c r="D568" s="192" t="s">
        <v>146</v>
      </c>
      <c r="E568" s="193" t="s">
        <v>1471</v>
      </c>
      <c r="F568" s="194" t="s">
        <v>1472</v>
      </c>
      <c r="G568" s="195" t="s">
        <v>488</v>
      </c>
      <c r="H568" s="196">
        <v>46</v>
      </c>
      <c r="I568" s="197"/>
      <c r="J568" s="198">
        <f>ROUND(I568*H568,2)</f>
        <v>0</v>
      </c>
      <c r="K568" s="194" t="s">
        <v>150</v>
      </c>
      <c r="L568" s="61"/>
      <c r="M568" s="199" t="s">
        <v>21</v>
      </c>
      <c r="N568" s="200" t="s">
        <v>43</v>
      </c>
      <c r="O568" s="42"/>
      <c r="P568" s="201">
        <f>O568*H568</f>
        <v>0</v>
      </c>
      <c r="Q568" s="201">
        <v>1.5169999999999999E-2</v>
      </c>
      <c r="R568" s="201">
        <f>Q568*H568</f>
        <v>0.69782</v>
      </c>
      <c r="S568" s="201">
        <v>0</v>
      </c>
      <c r="T568" s="202">
        <f>S568*H568</f>
        <v>0</v>
      </c>
      <c r="AR568" s="24" t="s">
        <v>151</v>
      </c>
      <c r="AT568" s="24" t="s">
        <v>146</v>
      </c>
      <c r="AU568" s="24" t="s">
        <v>82</v>
      </c>
      <c r="AY568" s="24" t="s">
        <v>144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4" t="s">
        <v>80</v>
      </c>
      <c r="BK568" s="203">
        <f>ROUND(I568*H568,2)</f>
        <v>0</v>
      </c>
      <c r="BL568" s="24" t="s">
        <v>151</v>
      </c>
      <c r="BM568" s="24" t="s">
        <v>1473</v>
      </c>
    </row>
    <row r="569" spans="2:65" s="1" customFormat="1" ht="13.5">
      <c r="B569" s="41"/>
      <c r="C569" s="63"/>
      <c r="D569" s="204" t="s">
        <v>153</v>
      </c>
      <c r="E569" s="63"/>
      <c r="F569" s="205" t="s">
        <v>1472</v>
      </c>
      <c r="G569" s="63"/>
      <c r="H569" s="63"/>
      <c r="I569" s="163"/>
      <c r="J569" s="63"/>
      <c r="K569" s="63"/>
      <c r="L569" s="61"/>
      <c r="M569" s="206"/>
      <c r="N569" s="42"/>
      <c r="O569" s="42"/>
      <c r="P569" s="42"/>
      <c r="Q569" s="42"/>
      <c r="R569" s="42"/>
      <c r="S569" s="42"/>
      <c r="T569" s="78"/>
      <c r="AT569" s="24" t="s">
        <v>153</v>
      </c>
      <c r="AU569" s="24" t="s">
        <v>82</v>
      </c>
    </row>
    <row r="570" spans="2:65" s="12" customFormat="1" ht="27">
      <c r="B570" s="219"/>
      <c r="C570" s="220"/>
      <c r="D570" s="204" t="s">
        <v>155</v>
      </c>
      <c r="E570" s="221" t="s">
        <v>21</v>
      </c>
      <c r="F570" s="222" t="s">
        <v>1474</v>
      </c>
      <c r="G570" s="220"/>
      <c r="H570" s="221" t="s">
        <v>21</v>
      </c>
      <c r="I570" s="223"/>
      <c r="J570" s="220"/>
      <c r="K570" s="220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155</v>
      </c>
      <c r="AU570" s="228" t="s">
        <v>82</v>
      </c>
      <c r="AV570" s="12" t="s">
        <v>80</v>
      </c>
      <c r="AW570" s="12" t="s">
        <v>35</v>
      </c>
      <c r="AX570" s="12" t="s">
        <v>72</v>
      </c>
      <c r="AY570" s="228" t="s">
        <v>144</v>
      </c>
    </row>
    <row r="571" spans="2:65" s="11" customFormat="1" ht="13.5">
      <c r="B571" s="207"/>
      <c r="C571" s="208"/>
      <c r="D571" s="204" t="s">
        <v>155</v>
      </c>
      <c r="E571" s="209" t="s">
        <v>21</v>
      </c>
      <c r="F571" s="210" t="s">
        <v>1475</v>
      </c>
      <c r="G571" s="208"/>
      <c r="H571" s="211">
        <v>16</v>
      </c>
      <c r="I571" s="212"/>
      <c r="J571" s="208"/>
      <c r="K571" s="208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155</v>
      </c>
      <c r="AU571" s="217" t="s">
        <v>82</v>
      </c>
      <c r="AV571" s="11" t="s">
        <v>82</v>
      </c>
      <c r="AW571" s="11" t="s">
        <v>35</v>
      </c>
      <c r="AX571" s="11" t="s">
        <v>72</v>
      </c>
      <c r="AY571" s="217" t="s">
        <v>144</v>
      </c>
    </row>
    <row r="572" spans="2:65" s="11" customFormat="1" ht="13.5">
      <c r="B572" s="207"/>
      <c r="C572" s="208"/>
      <c r="D572" s="204" t="s">
        <v>155</v>
      </c>
      <c r="E572" s="209" t="s">
        <v>21</v>
      </c>
      <c r="F572" s="210" t="s">
        <v>1476</v>
      </c>
      <c r="G572" s="208"/>
      <c r="H572" s="211">
        <v>30</v>
      </c>
      <c r="I572" s="212"/>
      <c r="J572" s="208"/>
      <c r="K572" s="208"/>
      <c r="L572" s="213"/>
      <c r="M572" s="214"/>
      <c r="N572" s="215"/>
      <c r="O572" s="215"/>
      <c r="P572" s="215"/>
      <c r="Q572" s="215"/>
      <c r="R572" s="215"/>
      <c r="S572" s="215"/>
      <c r="T572" s="216"/>
      <c r="AT572" s="217" t="s">
        <v>155</v>
      </c>
      <c r="AU572" s="217" t="s">
        <v>82</v>
      </c>
      <c r="AV572" s="11" t="s">
        <v>82</v>
      </c>
      <c r="AW572" s="11" t="s">
        <v>35</v>
      </c>
      <c r="AX572" s="11" t="s">
        <v>72</v>
      </c>
      <c r="AY572" s="217" t="s">
        <v>144</v>
      </c>
    </row>
    <row r="573" spans="2:65" s="13" customFormat="1" ht="13.5">
      <c r="B573" s="245"/>
      <c r="C573" s="246"/>
      <c r="D573" s="204" t="s">
        <v>155</v>
      </c>
      <c r="E573" s="247" t="s">
        <v>21</v>
      </c>
      <c r="F573" s="248" t="s">
        <v>947</v>
      </c>
      <c r="G573" s="246"/>
      <c r="H573" s="249">
        <v>46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AT573" s="255" t="s">
        <v>155</v>
      </c>
      <c r="AU573" s="255" t="s">
        <v>82</v>
      </c>
      <c r="AV573" s="13" t="s">
        <v>151</v>
      </c>
      <c r="AW573" s="13" t="s">
        <v>35</v>
      </c>
      <c r="AX573" s="13" t="s">
        <v>80</v>
      </c>
      <c r="AY573" s="255" t="s">
        <v>144</v>
      </c>
    </row>
    <row r="574" spans="2:65" s="1" customFormat="1" ht="25.5" customHeight="1">
      <c r="B574" s="41"/>
      <c r="C574" s="192" t="s">
        <v>1477</v>
      </c>
      <c r="D574" s="192" t="s">
        <v>146</v>
      </c>
      <c r="E574" s="193" t="s">
        <v>1478</v>
      </c>
      <c r="F574" s="194" t="s">
        <v>1479</v>
      </c>
      <c r="G574" s="195" t="s">
        <v>488</v>
      </c>
      <c r="H574" s="196">
        <v>16</v>
      </c>
      <c r="I574" s="197"/>
      <c r="J574" s="198">
        <f>ROUND(I574*H574,2)</f>
        <v>0</v>
      </c>
      <c r="K574" s="194" t="s">
        <v>150</v>
      </c>
      <c r="L574" s="61"/>
      <c r="M574" s="199" t="s">
        <v>21</v>
      </c>
      <c r="N574" s="200" t="s">
        <v>43</v>
      </c>
      <c r="O574" s="42"/>
      <c r="P574" s="201">
        <f>O574*H574</f>
        <v>0</v>
      </c>
      <c r="Q574" s="201">
        <v>3.9600000000000003E-2</v>
      </c>
      <c r="R574" s="201">
        <f>Q574*H574</f>
        <v>0.63360000000000005</v>
      </c>
      <c r="S574" s="201">
        <v>0</v>
      </c>
      <c r="T574" s="202">
        <f>S574*H574</f>
        <v>0</v>
      </c>
      <c r="AR574" s="24" t="s">
        <v>151</v>
      </c>
      <c r="AT574" s="24" t="s">
        <v>146</v>
      </c>
      <c r="AU574" s="24" t="s">
        <v>82</v>
      </c>
      <c r="AY574" s="24" t="s">
        <v>144</v>
      </c>
      <c r="BE574" s="203">
        <f>IF(N574="základní",J574,0)</f>
        <v>0</v>
      </c>
      <c r="BF574" s="203">
        <f>IF(N574="snížená",J574,0)</f>
        <v>0</v>
      </c>
      <c r="BG574" s="203">
        <f>IF(N574="zákl. přenesená",J574,0)</f>
        <v>0</v>
      </c>
      <c r="BH574" s="203">
        <f>IF(N574="sníž. přenesená",J574,0)</f>
        <v>0</v>
      </c>
      <c r="BI574" s="203">
        <f>IF(N574="nulová",J574,0)</f>
        <v>0</v>
      </c>
      <c r="BJ574" s="24" t="s">
        <v>80</v>
      </c>
      <c r="BK574" s="203">
        <f>ROUND(I574*H574,2)</f>
        <v>0</v>
      </c>
      <c r="BL574" s="24" t="s">
        <v>151</v>
      </c>
      <c r="BM574" s="24" t="s">
        <v>1480</v>
      </c>
    </row>
    <row r="575" spans="2:65" s="1" customFormat="1" ht="13.5">
      <c r="B575" s="41"/>
      <c r="C575" s="63"/>
      <c r="D575" s="204" t="s">
        <v>153</v>
      </c>
      <c r="E575" s="63"/>
      <c r="F575" s="205" t="s">
        <v>1479</v>
      </c>
      <c r="G575" s="63"/>
      <c r="H575" s="63"/>
      <c r="I575" s="163"/>
      <c r="J575" s="63"/>
      <c r="K575" s="63"/>
      <c r="L575" s="61"/>
      <c r="M575" s="206"/>
      <c r="N575" s="42"/>
      <c r="O575" s="42"/>
      <c r="P575" s="42"/>
      <c r="Q575" s="42"/>
      <c r="R575" s="42"/>
      <c r="S575" s="42"/>
      <c r="T575" s="78"/>
      <c r="AT575" s="24" t="s">
        <v>153</v>
      </c>
      <c r="AU575" s="24" t="s">
        <v>82</v>
      </c>
    </row>
    <row r="576" spans="2:65" s="11" customFormat="1" ht="13.5">
      <c r="B576" s="207"/>
      <c r="C576" s="208"/>
      <c r="D576" s="204" t="s">
        <v>155</v>
      </c>
      <c r="E576" s="209" t="s">
        <v>21</v>
      </c>
      <c r="F576" s="210" t="s">
        <v>1481</v>
      </c>
      <c r="G576" s="208"/>
      <c r="H576" s="211">
        <v>16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155</v>
      </c>
      <c r="AU576" s="217" t="s">
        <v>82</v>
      </c>
      <c r="AV576" s="11" t="s">
        <v>82</v>
      </c>
      <c r="AW576" s="11" t="s">
        <v>35</v>
      </c>
      <c r="AX576" s="11" t="s">
        <v>80</v>
      </c>
      <c r="AY576" s="217" t="s">
        <v>144</v>
      </c>
    </row>
    <row r="577" spans="2:65" s="1" customFormat="1" ht="25.5" customHeight="1">
      <c r="B577" s="41"/>
      <c r="C577" s="192" t="s">
        <v>1482</v>
      </c>
      <c r="D577" s="192" t="s">
        <v>146</v>
      </c>
      <c r="E577" s="193" t="s">
        <v>1483</v>
      </c>
      <c r="F577" s="194" t="s">
        <v>1484</v>
      </c>
      <c r="G577" s="195" t="s">
        <v>488</v>
      </c>
      <c r="H577" s="196">
        <v>28</v>
      </c>
      <c r="I577" s="197"/>
      <c r="J577" s="198">
        <f>ROUND(I577*H577,2)</f>
        <v>0</v>
      </c>
      <c r="K577" s="194" t="s">
        <v>150</v>
      </c>
      <c r="L577" s="61"/>
      <c r="M577" s="199" t="s">
        <v>21</v>
      </c>
      <c r="N577" s="200" t="s">
        <v>43</v>
      </c>
      <c r="O577" s="42"/>
      <c r="P577" s="201">
        <f>O577*H577</f>
        <v>0</v>
      </c>
      <c r="Q577" s="201">
        <v>7.1050000000000002E-2</v>
      </c>
      <c r="R577" s="201">
        <f>Q577*H577</f>
        <v>1.9894000000000001</v>
      </c>
      <c r="S577" s="201">
        <v>0</v>
      </c>
      <c r="T577" s="202">
        <f>S577*H577</f>
        <v>0</v>
      </c>
      <c r="AR577" s="24" t="s">
        <v>151</v>
      </c>
      <c r="AT577" s="24" t="s">
        <v>146</v>
      </c>
      <c r="AU577" s="24" t="s">
        <v>82</v>
      </c>
      <c r="AY577" s="24" t="s">
        <v>144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24" t="s">
        <v>80</v>
      </c>
      <c r="BK577" s="203">
        <f>ROUND(I577*H577,2)</f>
        <v>0</v>
      </c>
      <c r="BL577" s="24" t="s">
        <v>151</v>
      </c>
      <c r="BM577" s="24" t="s">
        <v>1485</v>
      </c>
    </row>
    <row r="578" spans="2:65" s="1" customFormat="1" ht="13.5">
      <c r="B578" s="41"/>
      <c r="C578" s="63"/>
      <c r="D578" s="204" t="s">
        <v>153</v>
      </c>
      <c r="E578" s="63"/>
      <c r="F578" s="205" t="s">
        <v>1484</v>
      </c>
      <c r="G578" s="63"/>
      <c r="H578" s="63"/>
      <c r="I578" s="163"/>
      <c r="J578" s="63"/>
      <c r="K578" s="63"/>
      <c r="L578" s="61"/>
      <c r="M578" s="206"/>
      <c r="N578" s="42"/>
      <c r="O578" s="42"/>
      <c r="P578" s="42"/>
      <c r="Q578" s="42"/>
      <c r="R578" s="42"/>
      <c r="S578" s="42"/>
      <c r="T578" s="78"/>
      <c r="AT578" s="24" t="s">
        <v>153</v>
      </c>
      <c r="AU578" s="24" t="s">
        <v>82</v>
      </c>
    </row>
    <row r="579" spans="2:65" s="12" customFormat="1" ht="27">
      <c r="B579" s="219"/>
      <c r="C579" s="220"/>
      <c r="D579" s="204" t="s">
        <v>155</v>
      </c>
      <c r="E579" s="221" t="s">
        <v>21</v>
      </c>
      <c r="F579" s="222" t="s">
        <v>1486</v>
      </c>
      <c r="G579" s="220"/>
      <c r="H579" s="221" t="s">
        <v>21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155</v>
      </c>
      <c r="AU579" s="228" t="s">
        <v>82</v>
      </c>
      <c r="AV579" s="12" t="s">
        <v>80</v>
      </c>
      <c r="AW579" s="12" t="s">
        <v>35</v>
      </c>
      <c r="AX579" s="12" t="s">
        <v>72</v>
      </c>
      <c r="AY579" s="228" t="s">
        <v>144</v>
      </c>
    </row>
    <row r="580" spans="2:65" s="12" customFormat="1" ht="13.5">
      <c r="B580" s="219"/>
      <c r="C580" s="220"/>
      <c r="D580" s="204" t="s">
        <v>155</v>
      </c>
      <c r="E580" s="221" t="s">
        <v>21</v>
      </c>
      <c r="F580" s="222" t="s">
        <v>1487</v>
      </c>
      <c r="G580" s="220"/>
      <c r="H580" s="221" t="s">
        <v>21</v>
      </c>
      <c r="I580" s="223"/>
      <c r="J580" s="220"/>
      <c r="K580" s="220"/>
      <c r="L580" s="224"/>
      <c r="M580" s="225"/>
      <c r="N580" s="226"/>
      <c r="O580" s="226"/>
      <c r="P580" s="226"/>
      <c r="Q580" s="226"/>
      <c r="R580" s="226"/>
      <c r="S580" s="226"/>
      <c r="T580" s="227"/>
      <c r="AT580" s="228" t="s">
        <v>155</v>
      </c>
      <c r="AU580" s="228" t="s">
        <v>82</v>
      </c>
      <c r="AV580" s="12" t="s">
        <v>80</v>
      </c>
      <c r="AW580" s="12" t="s">
        <v>35</v>
      </c>
      <c r="AX580" s="12" t="s">
        <v>72</v>
      </c>
      <c r="AY580" s="228" t="s">
        <v>144</v>
      </c>
    </row>
    <row r="581" spans="2:65" s="11" customFormat="1" ht="13.5">
      <c r="B581" s="207"/>
      <c r="C581" s="208"/>
      <c r="D581" s="204" t="s">
        <v>155</v>
      </c>
      <c r="E581" s="209" t="s">
        <v>21</v>
      </c>
      <c r="F581" s="210" t="s">
        <v>1488</v>
      </c>
      <c r="G581" s="208"/>
      <c r="H581" s="211">
        <v>28</v>
      </c>
      <c r="I581" s="212"/>
      <c r="J581" s="208"/>
      <c r="K581" s="208"/>
      <c r="L581" s="213"/>
      <c r="M581" s="214"/>
      <c r="N581" s="215"/>
      <c r="O581" s="215"/>
      <c r="P581" s="215"/>
      <c r="Q581" s="215"/>
      <c r="R581" s="215"/>
      <c r="S581" s="215"/>
      <c r="T581" s="216"/>
      <c r="AT581" s="217" t="s">
        <v>155</v>
      </c>
      <c r="AU581" s="217" t="s">
        <v>82</v>
      </c>
      <c r="AV581" s="11" t="s">
        <v>82</v>
      </c>
      <c r="AW581" s="11" t="s">
        <v>35</v>
      </c>
      <c r="AX581" s="11" t="s">
        <v>80</v>
      </c>
      <c r="AY581" s="217" t="s">
        <v>144</v>
      </c>
    </row>
    <row r="582" spans="2:65" s="1" customFormat="1" ht="16.5" customHeight="1">
      <c r="B582" s="41"/>
      <c r="C582" s="192" t="s">
        <v>1489</v>
      </c>
      <c r="D582" s="192" t="s">
        <v>146</v>
      </c>
      <c r="E582" s="193" t="s">
        <v>1490</v>
      </c>
      <c r="F582" s="194" t="s">
        <v>1491</v>
      </c>
      <c r="G582" s="195" t="s">
        <v>518</v>
      </c>
      <c r="H582" s="196">
        <v>10</v>
      </c>
      <c r="I582" s="197"/>
      <c r="J582" s="198">
        <f>ROUND(I582*H582,2)</f>
        <v>0</v>
      </c>
      <c r="K582" s="194" t="s">
        <v>21</v>
      </c>
      <c r="L582" s="61"/>
      <c r="M582" s="199" t="s">
        <v>21</v>
      </c>
      <c r="N582" s="200" t="s">
        <v>43</v>
      </c>
      <c r="O582" s="42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AR582" s="24" t="s">
        <v>151</v>
      </c>
      <c r="AT582" s="24" t="s">
        <v>146</v>
      </c>
      <c r="AU582" s="24" t="s">
        <v>82</v>
      </c>
      <c r="AY582" s="24" t="s">
        <v>144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80</v>
      </c>
      <c r="BK582" s="203">
        <f>ROUND(I582*H582,2)</f>
        <v>0</v>
      </c>
      <c r="BL582" s="24" t="s">
        <v>151</v>
      </c>
      <c r="BM582" s="24" t="s">
        <v>1492</v>
      </c>
    </row>
    <row r="583" spans="2:65" s="1" customFormat="1" ht="13.5">
      <c r="B583" s="41"/>
      <c r="C583" s="63"/>
      <c r="D583" s="204" t="s">
        <v>153</v>
      </c>
      <c r="E583" s="63"/>
      <c r="F583" s="205" t="s">
        <v>1491</v>
      </c>
      <c r="G583" s="63"/>
      <c r="H583" s="63"/>
      <c r="I583" s="163"/>
      <c r="J583" s="63"/>
      <c r="K583" s="63"/>
      <c r="L583" s="61"/>
      <c r="M583" s="206"/>
      <c r="N583" s="42"/>
      <c r="O583" s="42"/>
      <c r="P583" s="42"/>
      <c r="Q583" s="42"/>
      <c r="R583" s="42"/>
      <c r="S583" s="42"/>
      <c r="T583" s="78"/>
      <c r="AT583" s="24" t="s">
        <v>153</v>
      </c>
      <c r="AU583" s="24" t="s">
        <v>82</v>
      </c>
    </row>
    <row r="584" spans="2:65" s="12" customFormat="1" ht="13.5">
      <c r="B584" s="219"/>
      <c r="C584" s="220"/>
      <c r="D584" s="204" t="s">
        <v>155</v>
      </c>
      <c r="E584" s="221" t="s">
        <v>21</v>
      </c>
      <c r="F584" s="222" t="s">
        <v>1493</v>
      </c>
      <c r="G584" s="220"/>
      <c r="H584" s="221" t="s">
        <v>21</v>
      </c>
      <c r="I584" s="223"/>
      <c r="J584" s="220"/>
      <c r="K584" s="220"/>
      <c r="L584" s="224"/>
      <c r="M584" s="225"/>
      <c r="N584" s="226"/>
      <c r="O584" s="226"/>
      <c r="P584" s="226"/>
      <c r="Q584" s="226"/>
      <c r="R584" s="226"/>
      <c r="S584" s="226"/>
      <c r="T584" s="227"/>
      <c r="AT584" s="228" t="s">
        <v>155</v>
      </c>
      <c r="AU584" s="228" t="s">
        <v>82</v>
      </c>
      <c r="AV584" s="12" t="s">
        <v>80</v>
      </c>
      <c r="AW584" s="12" t="s">
        <v>35</v>
      </c>
      <c r="AX584" s="12" t="s">
        <v>72</v>
      </c>
      <c r="AY584" s="228" t="s">
        <v>144</v>
      </c>
    </row>
    <row r="585" spans="2:65" s="12" customFormat="1" ht="13.5">
      <c r="B585" s="219"/>
      <c r="C585" s="220"/>
      <c r="D585" s="204" t="s">
        <v>155</v>
      </c>
      <c r="E585" s="221" t="s">
        <v>21</v>
      </c>
      <c r="F585" s="222" t="s">
        <v>1469</v>
      </c>
      <c r="G585" s="220"/>
      <c r="H585" s="221" t="s">
        <v>21</v>
      </c>
      <c r="I585" s="223"/>
      <c r="J585" s="220"/>
      <c r="K585" s="220"/>
      <c r="L585" s="224"/>
      <c r="M585" s="225"/>
      <c r="N585" s="226"/>
      <c r="O585" s="226"/>
      <c r="P585" s="226"/>
      <c r="Q585" s="226"/>
      <c r="R585" s="226"/>
      <c r="S585" s="226"/>
      <c r="T585" s="227"/>
      <c r="AT585" s="228" t="s">
        <v>155</v>
      </c>
      <c r="AU585" s="228" t="s">
        <v>82</v>
      </c>
      <c r="AV585" s="12" t="s">
        <v>80</v>
      </c>
      <c r="AW585" s="12" t="s">
        <v>35</v>
      </c>
      <c r="AX585" s="12" t="s">
        <v>72</v>
      </c>
      <c r="AY585" s="228" t="s">
        <v>144</v>
      </c>
    </row>
    <row r="586" spans="2:65" s="11" customFormat="1" ht="13.5">
      <c r="B586" s="207"/>
      <c r="C586" s="208"/>
      <c r="D586" s="204" t="s">
        <v>155</v>
      </c>
      <c r="E586" s="209" t="s">
        <v>21</v>
      </c>
      <c r="F586" s="210" t="s">
        <v>1494</v>
      </c>
      <c r="G586" s="208"/>
      <c r="H586" s="211">
        <v>4</v>
      </c>
      <c r="I586" s="212"/>
      <c r="J586" s="208"/>
      <c r="K586" s="208"/>
      <c r="L586" s="213"/>
      <c r="M586" s="214"/>
      <c r="N586" s="215"/>
      <c r="O586" s="215"/>
      <c r="P586" s="215"/>
      <c r="Q586" s="215"/>
      <c r="R586" s="215"/>
      <c r="S586" s="215"/>
      <c r="T586" s="216"/>
      <c r="AT586" s="217" t="s">
        <v>155</v>
      </c>
      <c r="AU586" s="217" t="s">
        <v>82</v>
      </c>
      <c r="AV586" s="11" t="s">
        <v>82</v>
      </c>
      <c r="AW586" s="11" t="s">
        <v>35</v>
      </c>
      <c r="AX586" s="11" t="s">
        <v>72</v>
      </c>
      <c r="AY586" s="217" t="s">
        <v>144</v>
      </c>
    </row>
    <row r="587" spans="2:65" s="11" customFormat="1" ht="13.5">
      <c r="B587" s="207"/>
      <c r="C587" s="208"/>
      <c r="D587" s="204" t="s">
        <v>155</v>
      </c>
      <c r="E587" s="209" t="s">
        <v>21</v>
      </c>
      <c r="F587" s="210" t="s">
        <v>1495</v>
      </c>
      <c r="G587" s="208"/>
      <c r="H587" s="211">
        <v>6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72</v>
      </c>
      <c r="AY587" s="217" t="s">
        <v>144</v>
      </c>
    </row>
    <row r="588" spans="2:65" s="13" customFormat="1" ht="13.5">
      <c r="B588" s="245"/>
      <c r="C588" s="246"/>
      <c r="D588" s="204" t="s">
        <v>155</v>
      </c>
      <c r="E588" s="247" t="s">
        <v>21</v>
      </c>
      <c r="F588" s="248" t="s">
        <v>947</v>
      </c>
      <c r="G588" s="246"/>
      <c r="H588" s="249">
        <v>10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AT588" s="255" t="s">
        <v>155</v>
      </c>
      <c r="AU588" s="255" t="s">
        <v>82</v>
      </c>
      <c r="AV588" s="13" t="s">
        <v>151</v>
      </c>
      <c r="AW588" s="13" t="s">
        <v>35</v>
      </c>
      <c r="AX588" s="13" t="s">
        <v>80</v>
      </c>
      <c r="AY588" s="255" t="s">
        <v>144</v>
      </c>
    </row>
    <row r="589" spans="2:65" s="1" customFormat="1" ht="16.5" customHeight="1">
      <c r="B589" s="41"/>
      <c r="C589" s="192" t="s">
        <v>1496</v>
      </c>
      <c r="D589" s="192" t="s">
        <v>146</v>
      </c>
      <c r="E589" s="193" t="s">
        <v>1497</v>
      </c>
      <c r="F589" s="194" t="s">
        <v>1498</v>
      </c>
      <c r="G589" s="195" t="s">
        <v>518</v>
      </c>
      <c r="H589" s="196">
        <v>2</v>
      </c>
      <c r="I589" s="197"/>
      <c r="J589" s="198">
        <f>ROUND(I589*H589,2)</f>
        <v>0</v>
      </c>
      <c r="K589" s="194" t="s">
        <v>150</v>
      </c>
      <c r="L589" s="61"/>
      <c r="M589" s="199" t="s">
        <v>21</v>
      </c>
      <c r="N589" s="200" t="s">
        <v>43</v>
      </c>
      <c r="O589" s="42"/>
      <c r="P589" s="201">
        <f>O589*H589</f>
        <v>0</v>
      </c>
      <c r="Q589" s="201">
        <v>8.5419999999999996E-2</v>
      </c>
      <c r="R589" s="201">
        <f>Q589*H589</f>
        <v>0.17083999999999999</v>
      </c>
      <c r="S589" s="201">
        <v>0</v>
      </c>
      <c r="T589" s="202">
        <f>S589*H589</f>
        <v>0</v>
      </c>
      <c r="AR589" s="24" t="s">
        <v>151</v>
      </c>
      <c r="AT589" s="24" t="s">
        <v>146</v>
      </c>
      <c r="AU589" s="24" t="s">
        <v>82</v>
      </c>
      <c r="AY589" s="24" t="s">
        <v>144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24" t="s">
        <v>80</v>
      </c>
      <c r="BK589" s="203">
        <f>ROUND(I589*H589,2)</f>
        <v>0</v>
      </c>
      <c r="BL589" s="24" t="s">
        <v>151</v>
      </c>
      <c r="BM589" s="24" t="s">
        <v>1499</v>
      </c>
    </row>
    <row r="590" spans="2:65" s="1" customFormat="1" ht="13.5">
      <c r="B590" s="41"/>
      <c r="C590" s="63"/>
      <c r="D590" s="204" t="s">
        <v>153</v>
      </c>
      <c r="E590" s="63"/>
      <c r="F590" s="205" t="s">
        <v>1498</v>
      </c>
      <c r="G590" s="63"/>
      <c r="H590" s="63"/>
      <c r="I590" s="163"/>
      <c r="J590" s="63"/>
      <c r="K590" s="63"/>
      <c r="L590" s="61"/>
      <c r="M590" s="206"/>
      <c r="N590" s="42"/>
      <c r="O590" s="42"/>
      <c r="P590" s="42"/>
      <c r="Q590" s="42"/>
      <c r="R590" s="42"/>
      <c r="S590" s="42"/>
      <c r="T590" s="78"/>
      <c r="AT590" s="24" t="s">
        <v>153</v>
      </c>
      <c r="AU590" s="24" t="s">
        <v>82</v>
      </c>
    </row>
    <row r="591" spans="2:65" s="11" customFormat="1" ht="13.5">
      <c r="B591" s="207"/>
      <c r="C591" s="208"/>
      <c r="D591" s="204" t="s">
        <v>155</v>
      </c>
      <c r="E591" s="209" t="s">
        <v>21</v>
      </c>
      <c r="F591" s="210" t="s">
        <v>1500</v>
      </c>
      <c r="G591" s="208"/>
      <c r="H591" s="211">
        <v>2</v>
      </c>
      <c r="I591" s="212"/>
      <c r="J591" s="208"/>
      <c r="K591" s="208"/>
      <c r="L591" s="213"/>
      <c r="M591" s="214"/>
      <c r="N591" s="215"/>
      <c r="O591" s="215"/>
      <c r="P591" s="215"/>
      <c r="Q591" s="215"/>
      <c r="R591" s="215"/>
      <c r="S591" s="215"/>
      <c r="T591" s="216"/>
      <c r="AT591" s="217" t="s">
        <v>155</v>
      </c>
      <c r="AU591" s="217" t="s">
        <v>82</v>
      </c>
      <c r="AV591" s="11" t="s">
        <v>82</v>
      </c>
      <c r="AW591" s="11" t="s">
        <v>35</v>
      </c>
      <c r="AX591" s="11" t="s">
        <v>80</v>
      </c>
      <c r="AY591" s="217" t="s">
        <v>144</v>
      </c>
    </row>
    <row r="592" spans="2:65" s="1" customFormat="1" ht="25.5" customHeight="1">
      <c r="B592" s="41"/>
      <c r="C592" s="192" t="s">
        <v>1501</v>
      </c>
      <c r="D592" s="192" t="s">
        <v>146</v>
      </c>
      <c r="E592" s="193" t="s">
        <v>854</v>
      </c>
      <c r="F592" s="194" t="s">
        <v>855</v>
      </c>
      <c r="G592" s="195" t="s">
        <v>488</v>
      </c>
      <c r="H592" s="196">
        <v>20.6</v>
      </c>
      <c r="I592" s="197"/>
      <c r="J592" s="198">
        <f>ROUND(I592*H592,2)</f>
        <v>0</v>
      </c>
      <c r="K592" s="194" t="s">
        <v>150</v>
      </c>
      <c r="L592" s="61"/>
      <c r="M592" s="199" t="s">
        <v>21</v>
      </c>
      <c r="N592" s="200" t="s">
        <v>43</v>
      </c>
      <c r="O592" s="42"/>
      <c r="P592" s="201">
        <f>O592*H592</f>
        <v>0</v>
      </c>
      <c r="Q592" s="201">
        <v>3.0000000000000001E-5</v>
      </c>
      <c r="R592" s="201">
        <f>Q592*H592</f>
        <v>6.1800000000000006E-4</v>
      </c>
      <c r="S592" s="201">
        <v>0</v>
      </c>
      <c r="T592" s="202">
        <f>S592*H592</f>
        <v>0</v>
      </c>
      <c r="AR592" s="24" t="s">
        <v>151</v>
      </c>
      <c r="AT592" s="24" t="s">
        <v>146</v>
      </c>
      <c r="AU592" s="24" t="s">
        <v>82</v>
      </c>
      <c r="AY592" s="24" t="s">
        <v>144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24" t="s">
        <v>80</v>
      </c>
      <c r="BK592" s="203">
        <f>ROUND(I592*H592,2)</f>
        <v>0</v>
      </c>
      <c r="BL592" s="24" t="s">
        <v>151</v>
      </c>
      <c r="BM592" s="24" t="s">
        <v>1502</v>
      </c>
    </row>
    <row r="593" spans="2:65" s="1" customFormat="1" ht="13.5">
      <c r="B593" s="41"/>
      <c r="C593" s="63"/>
      <c r="D593" s="204" t="s">
        <v>153</v>
      </c>
      <c r="E593" s="63"/>
      <c r="F593" s="205" t="s">
        <v>855</v>
      </c>
      <c r="G593" s="63"/>
      <c r="H593" s="63"/>
      <c r="I593" s="163"/>
      <c r="J593" s="63"/>
      <c r="K593" s="63"/>
      <c r="L593" s="61"/>
      <c r="M593" s="206"/>
      <c r="N593" s="42"/>
      <c r="O593" s="42"/>
      <c r="P593" s="42"/>
      <c r="Q593" s="42"/>
      <c r="R593" s="42"/>
      <c r="S593" s="42"/>
      <c r="T593" s="78"/>
      <c r="AT593" s="24" t="s">
        <v>153</v>
      </c>
      <c r="AU593" s="24" t="s">
        <v>82</v>
      </c>
    </row>
    <row r="594" spans="2:65" s="11" customFormat="1" ht="13.5">
      <c r="B594" s="207"/>
      <c r="C594" s="208"/>
      <c r="D594" s="204" t="s">
        <v>155</v>
      </c>
      <c r="E594" s="209" t="s">
        <v>21</v>
      </c>
      <c r="F594" s="210" t="s">
        <v>1503</v>
      </c>
      <c r="G594" s="208"/>
      <c r="H594" s="211">
        <v>20.6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155</v>
      </c>
      <c r="AU594" s="217" t="s">
        <v>82</v>
      </c>
      <c r="AV594" s="11" t="s">
        <v>82</v>
      </c>
      <c r="AW594" s="11" t="s">
        <v>35</v>
      </c>
      <c r="AX594" s="11" t="s">
        <v>80</v>
      </c>
      <c r="AY594" s="217" t="s">
        <v>144</v>
      </c>
    </row>
    <row r="595" spans="2:65" s="1" customFormat="1" ht="25.5" customHeight="1">
      <c r="B595" s="41"/>
      <c r="C595" s="192" t="s">
        <v>1504</v>
      </c>
      <c r="D595" s="192" t="s">
        <v>146</v>
      </c>
      <c r="E595" s="193" t="s">
        <v>859</v>
      </c>
      <c r="F595" s="194" t="s">
        <v>860</v>
      </c>
      <c r="G595" s="195" t="s">
        <v>488</v>
      </c>
      <c r="H595" s="196">
        <v>41.2</v>
      </c>
      <c r="I595" s="197"/>
      <c r="J595" s="198">
        <f>ROUND(I595*H595,2)</f>
        <v>0</v>
      </c>
      <c r="K595" s="194" t="s">
        <v>150</v>
      </c>
      <c r="L595" s="61"/>
      <c r="M595" s="199" t="s">
        <v>21</v>
      </c>
      <c r="N595" s="200" t="s">
        <v>43</v>
      </c>
      <c r="O595" s="42"/>
      <c r="P595" s="201">
        <f>O595*H595</f>
        <v>0</v>
      </c>
      <c r="Q595" s="201">
        <v>1.4999999999999999E-4</v>
      </c>
      <c r="R595" s="201">
        <f>Q595*H595</f>
        <v>6.1799999999999997E-3</v>
      </c>
      <c r="S595" s="201">
        <v>0</v>
      </c>
      <c r="T595" s="202">
        <f>S595*H595</f>
        <v>0</v>
      </c>
      <c r="AR595" s="24" t="s">
        <v>151</v>
      </c>
      <c r="AT595" s="24" t="s">
        <v>146</v>
      </c>
      <c r="AU595" s="24" t="s">
        <v>82</v>
      </c>
      <c r="AY595" s="24" t="s">
        <v>144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24" t="s">
        <v>80</v>
      </c>
      <c r="BK595" s="203">
        <f>ROUND(I595*H595,2)</f>
        <v>0</v>
      </c>
      <c r="BL595" s="24" t="s">
        <v>151</v>
      </c>
      <c r="BM595" s="24" t="s">
        <v>1505</v>
      </c>
    </row>
    <row r="596" spans="2:65" s="1" customFormat="1" ht="13.5">
      <c r="B596" s="41"/>
      <c r="C596" s="63"/>
      <c r="D596" s="204" t="s">
        <v>153</v>
      </c>
      <c r="E596" s="63"/>
      <c r="F596" s="205" t="s">
        <v>860</v>
      </c>
      <c r="G596" s="63"/>
      <c r="H596" s="63"/>
      <c r="I596" s="163"/>
      <c r="J596" s="63"/>
      <c r="K596" s="63"/>
      <c r="L596" s="61"/>
      <c r="M596" s="206"/>
      <c r="N596" s="42"/>
      <c r="O596" s="42"/>
      <c r="P596" s="42"/>
      <c r="Q596" s="42"/>
      <c r="R596" s="42"/>
      <c r="S596" s="42"/>
      <c r="T596" s="78"/>
      <c r="AT596" s="24" t="s">
        <v>153</v>
      </c>
      <c r="AU596" s="24" t="s">
        <v>82</v>
      </c>
    </row>
    <row r="597" spans="2:65" s="11" customFormat="1" ht="13.5">
      <c r="B597" s="207"/>
      <c r="C597" s="208"/>
      <c r="D597" s="204" t="s">
        <v>155</v>
      </c>
      <c r="E597" s="209" t="s">
        <v>21</v>
      </c>
      <c r="F597" s="210" t="s">
        <v>1506</v>
      </c>
      <c r="G597" s="208"/>
      <c r="H597" s="211">
        <v>41.2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80</v>
      </c>
      <c r="AY597" s="217" t="s">
        <v>144</v>
      </c>
    </row>
    <row r="598" spans="2:65" s="1" customFormat="1" ht="25.5" customHeight="1">
      <c r="B598" s="41"/>
      <c r="C598" s="192" t="s">
        <v>1507</v>
      </c>
      <c r="D598" s="192" t="s">
        <v>146</v>
      </c>
      <c r="E598" s="193" t="s">
        <v>879</v>
      </c>
      <c r="F598" s="194" t="s">
        <v>880</v>
      </c>
      <c r="G598" s="195" t="s">
        <v>488</v>
      </c>
      <c r="H598" s="196">
        <v>20.6</v>
      </c>
      <c r="I598" s="197"/>
      <c r="J598" s="198">
        <f>ROUND(I598*H598,2)</f>
        <v>0</v>
      </c>
      <c r="K598" s="194" t="s">
        <v>150</v>
      </c>
      <c r="L598" s="61"/>
      <c r="M598" s="199" t="s">
        <v>21</v>
      </c>
      <c r="N598" s="200" t="s">
        <v>43</v>
      </c>
      <c r="O598" s="42"/>
      <c r="P598" s="201">
        <f>O598*H598</f>
        <v>0</v>
      </c>
      <c r="Q598" s="201">
        <v>1.1E-4</v>
      </c>
      <c r="R598" s="201">
        <f>Q598*H598</f>
        <v>2.2660000000000002E-3</v>
      </c>
      <c r="S598" s="201">
        <v>0</v>
      </c>
      <c r="T598" s="202">
        <f>S598*H598</f>
        <v>0</v>
      </c>
      <c r="AR598" s="24" t="s">
        <v>151</v>
      </c>
      <c r="AT598" s="24" t="s">
        <v>146</v>
      </c>
      <c r="AU598" s="24" t="s">
        <v>82</v>
      </c>
      <c r="AY598" s="24" t="s">
        <v>144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80</v>
      </c>
      <c r="BK598" s="203">
        <f>ROUND(I598*H598,2)</f>
        <v>0</v>
      </c>
      <c r="BL598" s="24" t="s">
        <v>151</v>
      </c>
      <c r="BM598" s="24" t="s">
        <v>1508</v>
      </c>
    </row>
    <row r="599" spans="2:65" s="1" customFormat="1" ht="13.5">
      <c r="B599" s="41"/>
      <c r="C599" s="63"/>
      <c r="D599" s="204" t="s">
        <v>153</v>
      </c>
      <c r="E599" s="63"/>
      <c r="F599" s="205" t="s">
        <v>880</v>
      </c>
      <c r="G599" s="63"/>
      <c r="H599" s="63"/>
      <c r="I599" s="163"/>
      <c r="J599" s="63"/>
      <c r="K599" s="63"/>
      <c r="L599" s="61"/>
      <c r="M599" s="206"/>
      <c r="N599" s="42"/>
      <c r="O599" s="42"/>
      <c r="P599" s="42"/>
      <c r="Q599" s="42"/>
      <c r="R599" s="42"/>
      <c r="S599" s="42"/>
      <c r="T599" s="78"/>
      <c r="AT599" s="24" t="s">
        <v>153</v>
      </c>
      <c r="AU599" s="24" t="s">
        <v>82</v>
      </c>
    </row>
    <row r="600" spans="2:65" s="11" customFormat="1" ht="13.5">
      <c r="B600" s="207"/>
      <c r="C600" s="208"/>
      <c r="D600" s="204" t="s">
        <v>155</v>
      </c>
      <c r="E600" s="209" t="s">
        <v>21</v>
      </c>
      <c r="F600" s="210" t="s">
        <v>1509</v>
      </c>
      <c r="G600" s="208"/>
      <c r="H600" s="211">
        <v>20.6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80</v>
      </c>
      <c r="AY600" s="217" t="s">
        <v>144</v>
      </c>
    </row>
    <row r="601" spans="2:65" s="1" customFormat="1" ht="25.5" customHeight="1">
      <c r="B601" s="41"/>
      <c r="C601" s="192" t="s">
        <v>1510</v>
      </c>
      <c r="D601" s="192" t="s">
        <v>146</v>
      </c>
      <c r="E601" s="193" t="s">
        <v>884</v>
      </c>
      <c r="F601" s="194" t="s">
        <v>885</v>
      </c>
      <c r="G601" s="195" t="s">
        <v>488</v>
      </c>
      <c r="H601" s="196">
        <v>41.2</v>
      </c>
      <c r="I601" s="197"/>
      <c r="J601" s="198">
        <f>ROUND(I601*H601,2)</f>
        <v>0</v>
      </c>
      <c r="K601" s="194" t="s">
        <v>150</v>
      </c>
      <c r="L601" s="61"/>
      <c r="M601" s="199" t="s">
        <v>21</v>
      </c>
      <c r="N601" s="200" t="s">
        <v>43</v>
      </c>
      <c r="O601" s="42"/>
      <c r="P601" s="201">
        <f>O601*H601</f>
        <v>0</v>
      </c>
      <c r="Q601" s="201">
        <v>6.4999999999999997E-4</v>
      </c>
      <c r="R601" s="201">
        <f>Q601*H601</f>
        <v>2.6780000000000002E-2</v>
      </c>
      <c r="S601" s="201">
        <v>0</v>
      </c>
      <c r="T601" s="202">
        <f>S601*H601</f>
        <v>0</v>
      </c>
      <c r="AR601" s="24" t="s">
        <v>151</v>
      </c>
      <c r="AT601" s="24" t="s">
        <v>146</v>
      </c>
      <c r="AU601" s="24" t="s">
        <v>82</v>
      </c>
      <c r="AY601" s="24" t="s">
        <v>144</v>
      </c>
      <c r="BE601" s="203">
        <f>IF(N601="základní",J601,0)</f>
        <v>0</v>
      </c>
      <c r="BF601" s="203">
        <f>IF(N601="snížená",J601,0)</f>
        <v>0</v>
      </c>
      <c r="BG601" s="203">
        <f>IF(N601="zákl. přenesená",J601,0)</f>
        <v>0</v>
      </c>
      <c r="BH601" s="203">
        <f>IF(N601="sníž. přenesená",J601,0)</f>
        <v>0</v>
      </c>
      <c r="BI601" s="203">
        <f>IF(N601="nulová",J601,0)</f>
        <v>0</v>
      </c>
      <c r="BJ601" s="24" t="s">
        <v>80</v>
      </c>
      <c r="BK601" s="203">
        <f>ROUND(I601*H601,2)</f>
        <v>0</v>
      </c>
      <c r="BL601" s="24" t="s">
        <v>151</v>
      </c>
      <c r="BM601" s="24" t="s">
        <v>1511</v>
      </c>
    </row>
    <row r="602" spans="2:65" s="1" customFormat="1" ht="13.5">
      <c r="B602" s="41"/>
      <c r="C602" s="63"/>
      <c r="D602" s="204" t="s">
        <v>153</v>
      </c>
      <c r="E602" s="63"/>
      <c r="F602" s="205" t="s">
        <v>885</v>
      </c>
      <c r="G602" s="63"/>
      <c r="H602" s="63"/>
      <c r="I602" s="163"/>
      <c r="J602" s="63"/>
      <c r="K602" s="63"/>
      <c r="L602" s="61"/>
      <c r="M602" s="206"/>
      <c r="N602" s="42"/>
      <c r="O602" s="42"/>
      <c r="P602" s="42"/>
      <c r="Q602" s="42"/>
      <c r="R602" s="42"/>
      <c r="S602" s="42"/>
      <c r="T602" s="78"/>
      <c r="AT602" s="24" t="s">
        <v>153</v>
      </c>
      <c r="AU602" s="24" t="s">
        <v>82</v>
      </c>
    </row>
    <row r="603" spans="2:65" s="11" customFormat="1" ht="13.5">
      <c r="B603" s="207"/>
      <c r="C603" s="208"/>
      <c r="D603" s="204" t="s">
        <v>155</v>
      </c>
      <c r="E603" s="209" t="s">
        <v>21</v>
      </c>
      <c r="F603" s="210" t="s">
        <v>1512</v>
      </c>
      <c r="G603" s="208"/>
      <c r="H603" s="211">
        <v>41.2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82</v>
      </c>
      <c r="AV603" s="11" t="s">
        <v>82</v>
      </c>
      <c r="AW603" s="11" t="s">
        <v>35</v>
      </c>
      <c r="AX603" s="11" t="s">
        <v>80</v>
      </c>
      <c r="AY603" s="217" t="s">
        <v>144</v>
      </c>
    </row>
    <row r="604" spans="2:65" s="1" customFormat="1" ht="16.5" customHeight="1">
      <c r="B604" s="41"/>
      <c r="C604" s="192" t="s">
        <v>1513</v>
      </c>
      <c r="D604" s="192" t="s">
        <v>146</v>
      </c>
      <c r="E604" s="193" t="s">
        <v>899</v>
      </c>
      <c r="F604" s="194" t="s">
        <v>900</v>
      </c>
      <c r="G604" s="195" t="s">
        <v>488</v>
      </c>
      <c r="H604" s="196">
        <v>61.8</v>
      </c>
      <c r="I604" s="197"/>
      <c r="J604" s="198">
        <f>ROUND(I604*H604,2)</f>
        <v>0</v>
      </c>
      <c r="K604" s="194" t="s">
        <v>150</v>
      </c>
      <c r="L604" s="61"/>
      <c r="M604" s="199" t="s">
        <v>21</v>
      </c>
      <c r="N604" s="200" t="s">
        <v>43</v>
      </c>
      <c r="O604" s="42"/>
      <c r="P604" s="201">
        <f>O604*H604</f>
        <v>0</v>
      </c>
      <c r="Q604" s="201">
        <v>0</v>
      </c>
      <c r="R604" s="201">
        <f>Q604*H604</f>
        <v>0</v>
      </c>
      <c r="S604" s="201">
        <v>0</v>
      </c>
      <c r="T604" s="202">
        <f>S604*H604</f>
        <v>0</v>
      </c>
      <c r="AR604" s="24" t="s">
        <v>151</v>
      </c>
      <c r="AT604" s="24" t="s">
        <v>146</v>
      </c>
      <c r="AU604" s="24" t="s">
        <v>82</v>
      </c>
      <c r="AY604" s="24" t="s">
        <v>144</v>
      </c>
      <c r="BE604" s="203">
        <f>IF(N604="základní",J604,0)</f>
        <v>0</v>
      </c>
      <c r="BF604" s="203">
        <f>IF(N604="snížená",J604,0)</f>
        <v>0</v>
      </c>
      <c r="BG604" s="203">
        <f>IF(N604="zákl. přenesená",J604,0)</f>
        <v>0</v>
      </c>
      <c r="BH604" s="203">
        <f>IF(N604="sníž. přenesená",J604,0)</f>
        <v>0</v>
      </c>
      <c r="BI604" s="203">
        <f>IF(N604="nulová",J604,0)</f>
        <v>0</v>
      </c>
      <c r="BJ604" s="24" t="s">
        <v>80</v>
      </c>
      <c r="BK604" s="203">
        <f>ROUND(I604*H604,2)</f>
        <v>0</v>
      </c>
      <c r="BL604" s="24" t="s">
        <v>151</v>
      </c>
      <c r="BM604" s="24" t="s">
        <v>1514</v>
      </c>
    </row>
    <row r="605" spans="2:65" s="1" customFormat="1" ht="13.5">
      <c r="B605" s="41"/>
      <c r="C605" s="63"/>
      <c r="D605" s="204" t="s">
        <v>153</v>
      </c>
      <c r="E605" s="63"/>
      <c r="F605" s="205" t="s">
        <v>900</v>
      </c>
      <c r="G605" s="63"/>
      <c r="H605" s="63"/>
      <c r="I605" s="163"/>
      <c r="J605" s="63"/>
      <c r="K605" s="63"/>
      <c r="L605" s="61"/>
      <c r="M605" s="206"/>
      <c r="N605" s="42"/>
      <c r="O605" s="42"/>
      <c r="P605" s="42"/>
      <c r="Q605" s="42"/>
      <c r="R605" s="42"/>
      <c r="S605" s="42"/>
      <c r="T605" s="78"/>
      <c r="AT605" s="24" t="s">
        <v>153</v>
      </c>
      <c r="AU605" s="24" t="s">
        <v>82</v>
      </c>
    </row>
    <row r="606" spans="2:65" s="11" customFormat="1" ht="13.5">
      <c r="B606" s="207"/>
      <c r="C606" s="208"/>
      <c r="D606" s="204" t="s">
        <v>155</v>
      </c>
      <c r="E606" s="209" t="s">
        <v>21</v>
      </c>
      <c r="F606" s="210" t="s">
        <v>1515</v>
      </c>
      <c r="G606" s="208"/>
      <c r="H606" s="211">
        <v>41.2</v>
      </c>
      <c r="I606" s="212"/>
      <c r="J606" s="208"/>
      <c r="K606" s="208"/>
      <c r="L606" s="213"/>
      <c r="M606" s="214"/>
      <c r="N606" s="215"/>
      <c r="O606" s="215"/>
      <c r="P606" s="215"/>
      <c r="Q606" s="215"/>
      <c r="R606" s="215"/>
      <c r="S606" s="215"/>
      <c r="T606" s="216"/>
      <c r="AT606" s="217" t="s">
        <v>155</v>
      </c>
      <c r="AU606" s="217" t="s">
        <v>82</v>
      </c>
      <c r="AV606" s="11" t="s">
        <v>82</v>
      </c>
      <c r="AW606" s="11" t="s">
        <v>35</v>
      </c>
      <c r="AX606" s="11" t="s">
        <v>72</v>
      </c>
      <c r="AY606" s="217" t="s">
        <v>144</v>
      </c>
    </row>
    <row r="607" spans="2:65" s="11" customFormat="1" ht="13.5">
      <c r="B607" s="207"/>
      <c r="C607" s="208"/>
      <c r="D607" s="204" t="s">
        <v>155</v>
      </c>
      <c r="E607" s="209" t="s">
        <v>21</v>
      </c>
      <c r="F607" s="210" t="s">
        <v>1516</v>
      </c>
      <c r="G607" s="208"/>
      <c r="H607" s="211">
        <v>20.6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155</v>
      </c>
      <c r="AU607" s="217" t="s">
        <v>82</v>
      </c>
      <c r="AV607" s="11" t="s">
        <v>82</v>
      </c>
      <c r="AW607" s="11" t="s">
        <v>35</v>
      </c>
      <c r="AX607" s="11" t="s">
        <v>72</v>
      </c>
      <c r="AY607" s="217" t="s">
        <v>144</v>
      </c>
    </row>
    <row r="608" spans="2:65" s="13" customFormat="1" ht="13.5">
      <c r="B608" s="245"/>
      <c r="C608" s="246"/>
      <c r="D608" s="204" t="s">
        <v>155</v>
      </c>
      <c r="E608" s="247" t="s">
        <v>21</v>
      </c>
      <c r="F608" s="248" t="s">
        <v>947</v>
      </c>
      <c r="G608" s="246"/>
      <c r="H608" s="249">
        <v>61.8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AT608" s="255" t="s">
        <v>155</v>
      </c>
      <c r="AU608" s="255" t="s">
        <v>82</v>
      </c>
      <c r="AV608" s="13" t="s">
        <v>151</v>
      </c>
      <c r="AW608" s="13" t="s">
        <v>35</v>
      </c>
      <c r="AX608" s="13" t="s">
        <v>80</v>
      </c>
      <c r="AY608" s="255" t="s">
        <v>144</v>
      </c>
    </row>
    <row r="609" spans="2:65" s="1" customFormat="1" ht="25.5" customHeight="1">
      <c r="B609" s="41"/>
      <c r="C609" s="192" t="s">
        <v>1517</v>
      </c>
      <c r="D609" s="192" t="s">
        <v>146</v>
      </c>
      <c r="E609" s="193" t="s">
        <v>1518</v>
      </c>
      <c r="F609" s="194" t="s">
        <v>1519</v>
      </c>
      <c r="G609" s="195" t="s">
        <v>488</v>
      </c>
      <c r="H609" s="196">
        <v>12</v>
      </c>
      <c r="I609" s="197"/>
      <c r="J609" s="198">
        <f>ROUND(I609*H609,2)</f>
        <v>0</v>
      </c>
      <c r="K609" s="194" t="s">
        <v>150</v>
      </c>
      <c r="L609" s="61"/>
      <c r="M609" s="199" t="s">
        <v>21</v>
      </c>
      <c r="N609" s="200" t="s">
        <v>43</v>
      </c>
      <c r="O609" s="42"/>
      <c r="P609" s="201">
        <f>O609*H609</f>
        <v>0</v>
      </c>
      <c r="Q609" s="201">
        <v>0.15540000000000001</v>
      </c>
      <c r="R609" s="201">
        <f>Q609*H609</f>
        <v>1.8648000000000002</v>
      </c>
      <c r="S609" s="201">
        <v>0</v>
      </c>
      <c r="T609" s="202">
        <f>S609*H609</f>
        <v>0</v>
      </c>
      <c r="AR609" s="24" t="s">
        <v>151</v>
      </c>
      <c r="AT609" s="24" t="s">
        <v>146</v>
      </c>
      <c r="AU609" s="24" t="s">
        <v>82</v>
      </c>
      <c r="AY609" s="24" t="s">
        <v>144</v>
      </c>
      <c r="BE609" s="203">
        <f>IF(N609="základní",J609,0)</f>
        <v>0</v>
      </c>
      <c r="BF609" s="203">
        <f>IF(N609="snížená",J609,0)</f>
        <v>0</v>
      </c>
      <c r="BG609" s="203">
        <f>IF(N609="zákl. přenesená",J609,0)</f>
        <v>0</v>
      </c>
      <c r="BH609" s="203">
        <f>IF(N609="sníž. přenesená",J609,0)</f>
        <v>0</v>
      </c>
      <c r="BI609" s="203">
        <f>IF(N609="nulová",J609,0)</f>
        <v>0</v>
      </c>
      <c r="BJ609" s="24" t="s">
        <v>80</v>
      </c>
      <c r="BK609" s="203">
        <f>ROUND(I609*H609,2)</f>
        <v>0</v>
      </c>
      <c r="BL609" s="24" t="s">
        <v>151</v>
      </c>
      <c r="BM609" s="24" t="s">
        <v>1520</v>
      </c>
    </row>
    <row r="610" spans="2:65" s="1" customFormat="1" ht="13.5">
      <c r="B610" s="41"/>
      <c r="C610" s="63"/>
      <c r="D610" s="204" t="s">
        <v>153</v>
      </c>
      <c r="E610" s="63"/>
      <c r="F610" s="205" t="s">
        <v>1519</v>
      </c>
      <c r="G610" s="63"/>
      <c r="H610" s="63"/>
      <c r="I610" s="163"/>
      <c r="J610" s="63"/>
      <c r="K610" s="63"/>
      <c r="L610" s="61"/>
      <c r="M610" s="206"/>
      <c r="N610" s="42"/>
      <c r="O610" s="42"/>
      <c r="P610" s="42"/>
      <c r="Q610" s="42"/>
      <c r="R610" s="42"/>
      <c r="S610" s="42"/>
      <c r="T610" s="78"/>
      <c r="AT610" s="24" t="s">
        <v>153</v>
      </c>
      <c r="AU610" s="24" t="s">
        <v>82</v>
      </c>
    </row>
    <row r="611" spans="2:65" s="12" customFormat="1" ht="27">
      <c r="B611" s="219"/>
      <c r="C611" s="220"/>
      <c r="D611" s="204" t="s">
        <v>155</v>
      </c>
      <c r="E611" s="221" t="s">
        <v>21</v>
      </c>
      <c r="F611" s="222" t="s">
        <v>1521</v>
      </c>
      <c r="G611" s="220"/>
      <c r="H611" s="221" t="s">
        <v>21</v>
      </c>
      <c r="I611" s="223"/>
      <c r="J611" s="220"/>
      <c r="K611" s="220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155</v>
      </c>
      <c r="AU611" s="228" t="s">
        <v>82</v>
      </c>
      <c r="AV611" s="12" t="s">
        <v>80</v>
      </c>
      <c r="AW611" s="12" t="s">
        <v>35</v>
      </c>
      <c r="AX611" s="12" t="s">
        <v>72</v>
      </c>
      <c r="AY611" s="228" t="s">
        <v>144</v>
      </c>
    </row>
    <row r="612" spans="2:65" s="11" customFormat="1" ht="13.5">
      <c r="B612" s="207"/>
      <c r="C612" s="208"/>
      <c r="D612" s="204" t="s">
        <v>155</v>
      </c>
      <c r="E612" s="209" t="s">
        <v>21</v>
      </c>
      <c r="F612" s="210" t="s">
        <v>1522</v>
      </c>
      <c r="G612" s="208"/>
      <c r="H612" s="211">
        <v>12</v>
      </c>
      <c r="I612" s="212"/>
      <c r="J612" s="208"/>
      <c r="K612" s="208"/>
      <c r="L612" s="213"/>
      <c r="M612" s="214"/>
      <c r="N612" s="215"/>
      <c r="O612" s="215"/>
      <c r="P612" s="215"/>
      <c r="Q612" s="215"/>
      <c r="R612" s="215"/>
      <c r="S612" s="215"/>
      <c r="T612" s="216"/>
      <c r="AT612" s="217" t="s">
        <v>155</v>
      </c>
      <c r="AU612" s="217" t="s">
        <v>82</v>
      </c>
      <c r="AV612" s="11" t="s">
        <v>82</v>
      </c>
      <c r="AW612" s="11" t="s">
        <v>35</v>
      </c>
      <c r="AX612" s="11" t="s">
        <v>80</v>
      </c>
      <c r="AY612" s="217" t="s">
        <v>144</v>
      </c>
    </row>
    <row r="613" spans="2:65" s="1" customFormat="1" ht="16.5" customHeight="1">
      <c r="B613" s="41"/>
      <c r="C613" s="229" t="s">
        <v>1523</v>
      </c>
      <c r="D613" s="229" t="s">
        <v>273</v>
      </c>
      <c r="E613" s="230" t="s">
        <v>1524</v>
      </c>
      <c r="F613" s="231" t="s">
        <v>1525</v>
      </c>
      <c r="G613" s="232" t="s">
        <v>488</v>
      </c>
      <c r="H613" s="233">
        <v>12.6</v>
      </c>
      <c r="I613" s="234"/>
      <c r="J613" s="235">
        <f>ROUND(I613*H613,2)</f>
        <v>0</v>
      </c>
      <c r="K613" s="231" t="s">
        <v>150</v>
      </c>
      <c r="L613" s="236"/>
      <c r="M613" s="237" t="s">
        <v>21</v>
      </c>
      <c r="N613" s="238" t="s">
        <v>43</v>
      </c>
      <c r="O613" s="42"/>
      <c r="P613" s="201">
        <f>O613*H613</f>
        <v>0</v>
      </c>
      <c r="Q613" s="201">
        <v>0.10199999999999999</v>
      </c>
      <c r="R613" s="201">
        <f>Q613*H613</f>
        <v>1.2851999999999999</v>
      </c>
      <c r="S613" s="201">
        <v>0</v>
      </c>
      <c r="T613" s="202">
        <f>S613*H613</f>
        <v>0</v>
      </c>
      <c r="AR613" s="24" t="s">
        <v>193</v>
      </c>
      <c r="AT613" s="24" t="s">
        <v>273</v>
      </c>
      <c r="AU613" s="24" t="s">
        <v>82</v>
      </c>
      <c r="AY613" s="24" t="s">
        <v>144</v>
      </c>
      <c r="BE613" s="203">
        <f>IF(N613="základní",J613,0)</f>
        <v>0</v>
      </c>
      <c r="BF613" s="203">
        <f>IF(N613="snížená",J613,0)</f>
        <v>0</v>
      </c>
      <c r="BG613" s="203">
        <f>IF(N613="zákl. přenesená",J613,0)</f>
        <v>0</v>
      </c>
      <c r="BH613" s="203">
        <f>IF(N613="sníž. přenesená",J613,0)</f>
        <v>0</v>
      </c>
      <c r="BI613" s="203">
        <f>IF(N613="nulová",J613,0)</f>
        <v>0</v>
      </c>
      <c r="BJ613" s="24" t="s">
        <v>80</v>
      </c>
      <c r="BK613" s="203">
        <f>ROUND(I613*H613,2)</f>
        <v>0</v>
      </c>
      <c r="BL613" s="24" t="s">
        <v>151</v>
      </c>
      <c r="BM613" s="24" t="s">
        <v>1526</v>
      </c>
    </row>
    <row r="614" spans="2:65" s="1" customFormat="1" ht="13.5">
      <c r="B614" s="41"/>
      <c r="C614" s="63"/>
      <c r="D614" s="204" t="s">
        <v>153</v>
      </c>
      <c r="E614" s="63"/>
      <c r="F614" s="205" t="s">
        <v>1525</v>
      </c>
      <c r="G614" s="63"/>
      <c r="H614" s="63"/>
      <c r="I614" s="163"/>
      <c r="J614" s="63"/>
      <c r="K614" s="63"/>
      <c r="L614" s="61"/>
      <c r="M614" s="206"/>
      <c r="N614" s="42"/>
      <c r="O614" s="42"/>
      <c r="P614" s="42"/>
      <c r="Q614" s="42"/>
      <c r="R614" s="42"/>
      <c r="S614" s="42"/>
      <c r="T614" s="78"/>
      <c r="AT614" s="24" t="s">
        <v>153</v>
      </c>
      <c r="AU614" s="24" t="s">
        <v>82</v>
      </c>
    </row>
    <row r="615" spans="2:65" s="12" customFormat="1" ht="13.5">
      <c r="B615" s="219"/>
      <c r="C615" s="220"/>
      <c r="D615" s="204" t="s">
        <v>155</v>
      </c>
      <c r="E615" s="221" t="s">
        <v>21</v>
      </c>
      <c r="F615" s="222" t="s">
        <v>1527</v>
      </c>
      <c r="G615" s="220"/>
      <c r="H615" s="221" t="s">
        <v>21</v>
      </c>
      <c r="I615" s="223"/>
      <c r="J615" s="220"/>
      <c r="K615" s="220"/>
      <c r="L615" s="224"/>
      <c r="M615" s="225"/>
      <c r="N615" s="226"/>
      <c r="O615" s="226"/>
      <c r="P615" s="226"/>
      <c r="Q615" s="226"/>
      <c r="R615" s="226"/>
      <c r="S615" s="226"/>
      <c r="T615" s="227"/>
      <c r="AT615" s="228" t="s">
        <v>155</v>
      </c>
      <c r="AU615" s="228" t="s">
        <v>82</v>
      </c>
      <c r="AV615" s="12" t="s">
        <v>80</v>
      </c>
      <c r="AW615" s="12" t="s">
        <v>35</v>
      </c>
      <c r="AX615" s="12" t="s">
        <v>72</v>
      </c>
      <c r="AY615" s="228" t="s">
        <v>144</v>
      </c>
    </row>
    <row r="616" spans="2:65" s="11" customFormat="1" ht="13.5">
      <c r="B616" s="207"/>
      <c r="C616" s="208"/>
      <c r="D616" s="204" t="s">
        <v>155</v>
      </c>
      <c r="E616" s="209" t="s">
        <v>21</v>
      </c>
      <c r="F616" s="210" t="s">
        <v>1528</v>
      </c>
      <c r="G616" s="208"/>
      <c r="H616" s="211">
        <v>12.6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25.5" customHeight="1">
      <c r="B617" s="41"/>
      <c r="C617" s="192" t="s">
        <v>1529</v>
      </c>
      <c r="D617" s="192" t="s">
        <v>146</v>
      </c>
      <c r="E617" s="193" t="s">
        <v>1530</v>
      </c>
      <c r="F617" s="194" t="s">
        <v>1531</v>
      </c>
      <c r="G617" s="195" t="s">
        <v>488</v>
      </c>
      <c r="H617" s="196">
        <v>30.98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0.1295</v>
      </c>
      <c r="R617" s="201">
        <f>Q617*H617</f>
        <v>4.0119100000000003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1532</v>
      </c>
    </row>
    <row r="618" spans="2:65" s="1" customFormat="1" ht="13.5">
      <c r="B618" s="41"/>
      <c r="C618" s="63"/>
      <c r="D618" s="204" t="s">
        <v>153</v>
      </c>
      <c r="E618" s="63"/>
      <c r="F618" s="205" t="s">
        <v>1531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2" customFormat="1" ht="27">
      <c r="B619" s="219"/>
      <c r="C619" s="220"/>
      <c r="D619" s="204" t="s">
        <v>155</v>
      </c>
      <c r="E619" s="221" t="s">
        <v>21</v>
      </c>
      <c r="F619" s="222" t="s">
        <v>1533</v>
      </c>
      <c r="G619" s="220"/>
      <c r="H619" s="221" t="s">
        <v>21</v>
      </c>
      <c r="I619" s="223"/>
      <c r="J619" s="220"/>
      <c r="K619" s="220"/>
      <c r="L619" s="224"/>
      <c r="M619" s="225"/>
      <c r="N619" s="226"/>
      <c r="O619" s="226"/>
      <c r="P619" s="226"/>
      <c r="Q619" s="226"/>
      <c r="R619" s="226"/>
      <c r="S619" s="226"/>
      <c r="T619" s="227"/>
      <c r="AT619" s="228" t="s">
        <v>155</v>
      </c>
      <c r="AU619" s="228" t="s">
        <v>82</v>
      </c>
      <c r="AV619" s="12" t="s">
        <v>80</v>
      </c>
      <c r="AW619" s="12" t="s">
        <v>35</v>
      </c>
      <c r="AX619" s="12" t="s">
        <v>72</v>
      </c>
      <c r="AY619" s="228" t="s">
        <v>144</v>
      </c>
    </row>
    <row r="620" spans="2:65" s="11" customFormat="1" ht="13.5">
      <c r="B620" s="207"/>
      <c r="C620" s="208"/>
      <c r="D620" s="204" t="s">
        <v>155</v>
      </c>
      <c r="E620" s="209" t="s">
        <v>21</v>
      </c>
      <c r="F620" s="210" t="s">
        <v>1534</v>
      </c>
      <c r="G620" s="208"/>
      <c r="H620" s="211">
        <v>15.48</v>
      </c>
      <c r="I620" s="212"/>
      <c r="J620" s="208"/>
      <c r="K620" s="208"/>
      <c r="L620" s="213"/>
      <c r="M620" s="214"/>
      <c r="N620" s="215"/>
      <c r="O620" s="215"/>
      <c r="P620" s="215"/>
      <c r="Q620" s="215"/>
      <c r="R620" s="215"/>
      <c r="S620" s="215"/>
      <c r="T620" s="216"/>
      <c r="AT620" s="217" t="s">
        <v>155</v>
      </c>
      <c r="AU620" s="217" t="s">
        <v>82</v>
      </c>
      <c r="AV620" s="11" t="s">
        <v>82</v>
      </c>
      <c r="AW620" s="11" t="s">
        <v>35</v>
      </c>
      <c r="AX620" s="11" t="s">
        <v>72</v>
      </c>
      <c r="AY620" s="217" t="s">
        <v>144</v>
      </c>
    </row>
    <row r="621" spans="2:65" s="11" customFormat="1" ht="13.5">
      <c r="B621" s="207"/>
      <c r="C621" s="208"/>
      <c r="D621" s="204" t="s">
        <v>155</v>
      </c>
      <c r="E621" s="209" t="s">
        <v>21</v>
      </c>
      <c r="F621" s="210" t="s">
        <v>1535</v>
      </c>
      <c r="G621" s="208"/>
      <c r="H621" s="211">
        <v>15.5</v>
      </c>
      <c r="I621" s="212"/>
      <c r="J621" s="208"/>
      <c r="K621" s="208"/>
      <c r="L621" s="213"/>
      <c r="M621" s="214"/>
      <c r="N621" s="215"/>
      <c r="O621" s="215"/>
      <c r="P621" s="215"/>
      <c r="Q621" s="215"/>
      <c r="R621" s="215"/>
      <c r="S621" s="215"/>
      <c r="T621" s="216"/>
      <c r="AT621" s="217" t="s">
        <v>155</v>
      </c>
      <c r="AU621" s="217" t="s">
        <v>82</v>
      </c>
      <c r="AV621" s="11" t="s">
        <v>82</v>
      </c>
      <c r="AW621" s="11" t="s">
        <v>35</v>
      </c>
      <c r="AX621" s="11" t="s">
        <v>72</v>
      </c>
      <c r="AY621" s="217" t="s">
        <v>144</v>
      </c>
    </row>
    <row r="622" spans="2:65" s="13" customFormat="1" ht="13.5">
      <c r="B622" s="245"/>
      <c r="C622" s="246"/>
      <c r="D622" s="204" t="s">
        <v>155</v>
      </c>
      <c r="E622" s="247" t="s">
        <v>21</v>
      </c>
      <c r="F622" s="248" t="s">
        <v>947</v>
      </c>
      <c r="G622" s="246"/>
      <c r="H622" s="249">
        <v>30.98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AT622" s="255" t="s">
        <v>155</v>
      </c>
      <c r="AU622" s="255" t="s">
        <v>82</v>
      </c>
      <c r="AV622" s="13" t="s">
        <v>151</v>
      </c>
      <c r="AW622" s="13" t="s">
        <v>35</v>
      </c>
      <c r="AX622" s="13" t="s">
        <v>80</v>
      </c>
      <c r="AY622" s="255" t="s">
        <v>144</v>
      </c>
    </row>
    <row r="623" spans="2:65" s="1" customFormat="1" ht="16.5" customHeight="1">
      <c r="B623" s="41"/>
      <c r="C623" s="229" t="s">
        <v>1536</v>
      </c>
      <c r="D623" s="229" t="s">
        <v>273</v>
      </c>
      <c r="E623" s="230" t="s">
        <v>1537</v>
      </c>
      <c r="F623" s="231" t="s">
        <v>1538</v>
      </c>
      <c r="G623" s="232" t="s">
        <v>488</v>
      </c>
      <c r="H623" s="233">
        <v>32.529000000000003</v>
      </c>
      <c r="I623" s="234"/>
      <c r="J623" s="235">
        <f>ROUND(I623*H623,2)</f>
        <v>0</v>
      </c>
      <c r="K623" s="231" t="s">
        <v>150</v>
      </c>
      <c r="L623" s="236"/>
      <c r="M623" s="237" t="s">
        <v>21</v>
      </c>
      <c r="N623" s="238" t="s">
        <v>43</v>
      </c>
      <c r="O623" s="42"/>
      <c r="P623" s="201">
        <f>O623*H623</f>
        <v>0</v>
      </c>
      <c r="Q623" s="201">
        <v>5.8000000000000003E-2</v>
      </c>
      <c r="R623" s="201">
        <f>Q623*H623</f>
        <v>1.8866820000000002</v>
      </c>
      <c r="S623" s="201">
        <v>0</v>
      </c>
      <c r="T623" s="202">
        <f>S623*H623</f>
        <v>0</v>
      </c>
      <c r="AR623" s="24" t="s">
        <v>193</v>
      </c>
      <c r="AT623" s="24" t="s">
        <v>273</v>
      </c>
      <c r="AU623" s="24" t="s">
        <v>82</v>
      </c>
      <c r="AY623" s="24" t="s">
        <v>144</v>
      </c>
      <c r="BE623" s="203">
        <f>IF(N623="základní",J623,0)</f>
        <v>0</v>
      </c>
      <c r="BF623" s="203">
        <f>IF(N623="snížená",J623,0)</f>
        <v>0</v>
      </c>
      <c r="BG623" s="203">
        <f>IF(N623="zákl. přenesená",J623,0)</f>
        <v>0</v>
      </c>
      <c r="BH623" s="203">
        <f>IF(N623="sníž. přenesená",J623,0)</f>
        <v>0</v>
      </c>
      <c r="BI623" s="203">
        <f>IF(N623="nulová",J623,0)</f>
        <v>0</v>
      </c>
      <c r="BJ623" s="24" t="s">
        <v>80</v>
      </c>
      <c r="BK623" s="203">
        <f>ROUND(I623*H623,2)</f>
        <v>0</v>
      </c>
      <c r="BL623" s="24" t="s">
        <v>151</v>
      </c>
      <c r="BM623" s="24" t="s">
        <v>1539</v>
      </c>
    </row>
    <row r="624" spans="2:65" s="1" customFormat="1" ht="13.5">
      <c r="B624" s="41"/>
      <c r="C624" s="63"/>
      <c r="D624" s="204" t="s">
        <v>153</v>
      </c>
      <c r="E624" s="63"/>
      <c r="F624" s="205" t="s">
        <v>1538</v>
      </c>
      <c r="G624" s="63"/>
      <c r="H624" s="63"/>
      <c r="I624" s="163"/>
      <c r="J624" s="63"/>
      <c r="K624" s="63"/>
      <c r="L624" s="61"/>
      <c r="M624" s="206"/>
      <c r="N624" s="42"/>
      <c r="O624" s="42"/>
      <c r="P624" s="42"/>
      <c r="Q624" s="42"/>
      <c r="R624" s="42"/>
      <c r="S624" s="42"/>
      <c r="T624" s="78"/>
      <c r="AT624" s="24" t="s">
        <v>153</v>
      </c>
      <c r="AU624" s="24" t="s">
        <v>82</v>
      </c>
    </row>
    <row r="625" spans="2:65" s="12" customFormat="1" ht="13.5">
      <c r="B625" s="219"/>
      <c r="C625" s="220"/>
      <c r="D625" s="204" t="s">
        <v>155</v>
      </c>
      <c r="E625" s="221" t="s">
        <v>21</v>
      </c>
      <c r="F625" s="222" t="s">
        <v>1540</v>
      </c>
      <c r="G625" s="220"/>
      <c r="H625" s="221" t="s">
        <v>21</v>
      </c>
      <c r="I625" s="223"/>
      <c r="J625" s="220"/>
      <c r="K625" s="220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155</v>
      </c>
      <c r="AU625" s="228" t="s">
        <v>82</v>
      </c>
      <c r="AV625" s="12" t="s">
        <v>80</v>
      </c>
      <c r="AW625" s="12" t="s">
        <v>35</v>
      </c>
      <c r="AX625" s="12" t="s">
        <v>72</v>
      </c>
      <c r="AY625" s="228" t="s">
        <v>144</v>
      </c>
    </row>
    <row r="626" spans="2:65" s="11" customFormat="1" ht="13.5">
      <c r="B626" s="207"/>
      <c r="C626" s="208"/>
      <c r="D626" s="204" t="s">
        <v>155</v>
      </c>
      <c r="E626" s="209" t="s">
        <v>21</v>
      </c>
      <c r="F626" s="210" t="s">
        <v>1541</v>
      </c>
      <c r="G626" s="208"/>
      <c r="H626" s="211">
        <v>32.529000000000003</v>
      </c>
      <c r="I626" s="212"/>
      <c r="J626" s="208"/>
      <c r="K626" s="208"/>
      <c r="L626" s="213"/>
      <c r="M626" s="214"/>
      <c r="N626" s="215"/>
      <c r="O626" s="215"/>
      <c r="P626" s="215"/>
      <c r="Q626" s="215"/>
      <c r="R626" s="215"/>
      <c r="S626" s="215"/>
      <c r="T626" s="216"/>
      <c r="AT626" s="217" t="s">
        <v>155</v>
      </c>
      <c r="AU626" s="217" t="s">
        <v>82</v>
      </c>
      <c r="AV626" s="11" t="s">
        <v>82</v>
      </c>
      <c r="AW626" s="11" t="s">
        <v>35</v>
      </c>
      <c r="AX626" s="11" t="s">
        <v>80</v>
      </c>
      <c r="AY626" s="217" t="s">
        <v>144</v>
      </c>
    </row>
    <row r="627" spans="2:65" s="1" customFormat="1" ht="25.5" customHeight="1">
      <c r="B627" s="41"/>
      <c r="C627" s="192" t="s">
        <v>1542</v>
      </c>
      <c r="D627" s="192" t="s">
        <v>146</v>
      </c>
      <c r="E627" s="193" t="s">
        <v>1543</v>
      </c>
      <c r="F627" s="194" t="s">
        <v>1544</v>
      </c>
      <c r="G627" s="195" t="s">
        <v>183</v>
      </c>
      <c r="H627" s="196">
        <v>1.135</v>
      </c>
      <c r="I627" s="197"/>
      <c r="J627" s="198">
        <f>ROUND(I627*H627,2)</f>
        <v>0</v>
      </c>
      <c r="K627" s="194" t="s">
        <v>150</v>
      </c>
      <c r="L627" s="61"/>
      <c r="M627" s="199" t="s">
        <v>21</v>
      </c>
      <c r="N627" s="200" t="s">
        <v>43</v>
      </c>
      <c r="O627" s="42"/>
      <c r="P627" s="201">
        <f>O627*H627</f>
        <v>0</v>
      </c>
      <c r="Q627" s="201">
        <v>2.2563399999999998</v>
      </c>
      <c r="R627" s="201">
        <f>Q627*H627</f>
        <v>2.5609458999999997</v>
      </c>
      <c r="S627" s="201">
        <v>0</v>
      </c>
      <c r="T627" s="202">
        <f>S627*H627</f>
        <v>0</v>
      </c>
      <c r="AR627" s="24" t="s">
        <v>151</v>
      </c>
      <c r="AT627" s="24" t="s">
        <v>146</v>
      </c>
      <c r="AU627" s="24" t="s">
        <v>82</v>
      </c>
      <c r="AY627" s="24" t="s">
        <v>144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24" t="s">
        <v>80</v>
      </c>
      <c r="BK627" s="203">
        <f>ROUND(I627*H627,2)</f>
        <v>0</v>
      </c>
      <c r="BL627" s="24" t="s">
        <v>151</v>
      </c>
      <c r="BM627" s="24" t="s">
        <v>1545</v>
      </c>
    </row>
    <row r="628" spans="2:65" s="1" customFormat="1" ht="13.5">
      <c r="B628" s="41"/>
      <c r="C628" s="63"/>
      <c r="D628" s="204" t="s">
        <v>153</v>
      </c>
      <c r="E628" s="63"/>
      <c r="F628" s="205" t="s">
        <v>1544</v>
      </c>
      <c r="G628" s="63"/>
      <c r="H628" s="63"/>
      <c r="I628" s="163"/>
      <c r="J628" s="63"/>
      <c r="K628" s="63"/>
      <c r="L628" s="61"/>
      <c r="M628" s="206"/>
      <c r="N628" s="42"/>
      <c r="O628" s="42"/>
      <c r="P628" s="42"/>
      <c r="Q628" s="42"/>
      <c r="R628" s="42"/>
      <c r="S628" s="42"/>
      <c r="T628" s="78"/>
      <c r="AT628" s="24" t="s">
        <v>153</v>
      </c>
      <c r="AU628" s="24" t="s">
        <v>82</v>
      </c>
    </row>
    <row r="629" spans="2:65" s="11" customFormat="1" ht="13.5">
      <c r="B629" s="207"/>
      <c r="C629" s="208"/>
      <c r="D629" s="204" t="s">
        <v>155</v>
      </c>
      <c r="E629" s="209" t="s">
        <v>21</v>
      </c>
      <c r="F629" s="210" t="s">
        <v>1546</v>
      </c>
      <c r="G629" s="208"/>
      <c r="H629" s="211">
        <v>0.36</v>
      </c>
      <c r="I629" s="212"/>
      <c r="J629" s="208"/>
      <c r="K629" s="208"/>
      <c r="L629" s="213"/>
      <c r="M629" s="214"/>
      <c r="N629" s="215"/>
      <c r="O629" s="215"/>
      <c r="P629" s="215"/>
      <c r="Q629" s="215"/>
      <c r="R629" s="215"/>
      <c r="S629" s="215"/>
      <c r="T629" s="216"/>
      <c r="AT629" s="217" t="s">
        <v>155</v>
      </c>
      <c r="AU629" s="217" t="s">
        <v>82</v>
      </c>
      <c r="AV629" s="11" t="s">
        <v>82</v>
      </c>
      <c r="AW629" s="11" t="s">
        <v>35</v>
      </c>
      <c r="AX629" s="11" t="s">
        <v>72</v>
      </c>
      <c r="AY629" s="217" t="s">
        <v>144</v>
      </c>
    </row>
    <row r="630" spans="2:65" s="11" customFormat="1" ht="13.5">
      <c r="B630" s="207"/>
      <c r="C630" s="208"/>
      <c r="D630" s="204" t="s">
        <v>155</v>
      </c>
      <c r="E630" s="209" t="s">
        <v>21</v>
      </c>
      <c r="F630" s="210" t="s">
        <v>1547</v>
      </c>
      <c r="G630" s="208"/>
      <c r="H630" s="211">
        <v>0.77500000000000002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155</v>
      </c>
      <c r="AU630" s="217" t="s">
        <v>82</v>
      </c>
      <c r="AV630" s="11" t="s">
        <v>82</v>
      </c>
      <c r="AW630" s="11" t="s">
        <v>35</v>
      </c>
      <c r="AX630" s="11" t="s">
        <v>72</v>
      </c>
      <c r="AY630" s="217" t="s">
        <v>144</v>
      </c>
    </row>
    <row r="631" spans="2:65" s="13" customFormat="1" ht="13.5">
      <c r="B631" s="245"/>
      <c r="C631" s="246"/>
      <c r="D631" s="204" t="s">
        <v>155</v>
      </c>
      <c r="E631" s="247" t="s">
        <v>21</v>
      </c>
      <c r="F631" s="248" t="s">
        <v>947</v>
      </c>
      <c r="G631" s="246"/>
      <c r="H631" s="249">
        <v>1.135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AT631" s="255" t="s">
        <v>155</v>
      </c>
      <c r="AU631" s="255" t="s">
        <v>82</v>
      </c>
      <c r="AV631" s="13" t="s">
        <v>151</v>
      </c>
      <c r="AW631" s="13" t="s">
        <v>35</v>
      </c>
      <c r="AX631" s="13" t="s">
        <v>80</v>
      </c>
      <c r="AY631" s="255" t="s">
        <v>144</v>
      </c>
    </row>
    <row r="632" spans="2:65" s="1" customFormat="1" ht="25.5" customHeight="1">
      <c r="B632" s="41"/>
      <c r="C632" s="192" t="s">
        <v>1548</v>
      </c>
      <c r="D632" s="192" t="s">
        <v>146</v>
      </c>
      <c r="E632" s="193" t="s">
        <v>1549</v>
      </c>
      <c r="F632" s="194" t="s">
        <v>1550</v>
      </c>
      <c r="G632" s="195" t="s">
        <v>488</v>
      </c>
      <c r="H632" s="196">
        <v>78.400000000000006</v>
      </c>
      <c r="I632" s="197"/>
      <c r="J632" s="198">
        <f>ROUND(I632*H632,2)</f>
        <v>0</v>
      </c>
      <c r="K632" s="194" t="s">
        <v>150</v>
      </c>
      <c r="L632" s="61"/>
      <c r="M632" s="199" t="s">
        <v>21</v>
      </c>
      <c r="N632" s="200" t="s">
        <v>43</v>
      </c>
      <c r="O632" s="42"/>
      <c r="P632" s="201">
        <f>O632*H632</f>
        <v>0</v>
      </c>
      <c r="Q632" s="201">
        <v>0</v>
      </c>
      <c r="R632" s="201">
        <f>Q632*H632</f>
        <v>0</v>
      </c>
      <c r="S632" s="201">
        <v>0</v>
      </c>
      <c r="T632" s="202">
        <f>S632*H632</f>
        <v>0</v>
      </c>
      <c r="AR632" s="24" t="s">
        <v>151</v>
      </c>
      <c r="AT632" s="24" t="s">
        <v>146</v>
      </c>
      <c r="AU632" s="24" t="s">
        <v>82</v>
      </c>
      <c r="AY632" s="24" t="s">
        <v>144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24" t="s">
        <v>80</v>
      </c>
      <c r="BK632" s="203">
        <f>ROUND(I632*H632,2)</f>
        <v>0</v>
      </c>
      <c r="BL632" s="24" t="s">
        <v>151</v>
      </c>
      <c r="BM632" s="24" t="s">
        <v>1551</v>
      </c>
    </row>
    <row r="633" spans="2:65" s="1" customFormat="1" ht="13.5">
      <c r="B633" s="41"/>
      <c r="C633" s="63"/>
      <c r="D633" s="204" t="s">
        <v>153</v>
      </c>
      <c r="E633" s="63"/>
      <c r="F633" s="205" t="s">
        <v>1550</v>
      </c>
      <c r="G633" s="63"/>
      <c r="H633" s="63"/>
      <c r="I633" s="163"/>
      <c r="J633" s="63"/>
      <c r="K633" s="63"/>
      <c r="L633" s="61"/>
      <c r="M633" s="206"/>
      <c r="N633" s="42"/>
      <c r="O633" s="42"/>
      <c r="P633" s="42"/>
      <c r="Q633" s="42"/>
      <c r="R633" s="42"/>
      <c r="S633" s="42"/>
      <c r="T633" s="78"/>
      <c r="AT633" s="24" t="s">
        <v>153</v>
      </c>
      <c r="AU633" s="24" t="s">
        <v>82</v>
      </c>
    </row>
    <row r="634" spans="2:65" s="11" customFormat="1" ht="13.5">
      <c r="B634" s="207"/>
      <c r="C634" s="208"/>
      <c r="D634" s="204" t="s">
        <v>155</v>
      </c>
      <c r="E634" s="209" t="s">
        <v>21</v>
      </c>
      <c r="F634" s="210" t="s">
        <v>1552</v>
      </c>
      <c r="G634" s="208"/>
      <c r="H634" s="211">
        <v>78.400000000000006</v>
      </c>
      <c r="I634" s="212"/>
      <c r="J634" s="208"/>
      <c r="K634" s="208"/>
      <c r="L634" s="213"/>
      <c r="M634" s="214"/>
      <c r="N634" s="215"/>
      <c r="O634" s="215"/>
      <c r="P634" s="215"/>
      <c r="Q634" s="215"/>
      <c r="R634" s="215"/>
      <c r="S634" s="215"/>
      <c r="T634" s="216"/>
      <c r="AT634" s="217" t="s">
        <v>155</v>
      </c>
      <c r="AU634" s="217" t="s">
        <v>82</v>
      </c>
      <c r="AV634" s="11" t="s">
        <v>82</v>
      </c>
      <c r="AW634" s="11" t="s">
        <v>35</v>
      </c>
      <c r="AX634" s="11" t="s">
        <v>80</v>
      </c>
      <c r="AY634" s="217" t="s">
        <v>144</v>
      </c>
    </row>
    <row r="635" spans="2:65" s="1" customFormat="1" ht="25.5" customHeight="1">
      <c r="B635" s="41"/>
      <c r="C635" s="192" t="s">
        <v>1553</v>
      </c>
      <c r="D635" s="192" t="s">
        <v>146</v>
      </c>
      <c r="E635" s="193" t="s">
        <v>1554</v>
      </c>
      <c r="F635" s="194" t="s">
        <v>1555</v>
      </c>
      <c r="G635" s="195" t="s">
        <v>488</v>
      </c>
      <c r="H635" s="196">
        <v>78.400000000000006</v>
      </c>
      <c r="I635" s="197"/>
      <c r="J635" s="198">
        <f>ROUND(I635*H635,2)</f>
        <v>0</v>
      </c>
      <c r="K635" s="194" t="s">
        <v>150</v>
      </c>
      <c r="L635" s="61"/>
      <c r="M635" s="199" t="s">
        <v>21</v>
      </c>
      <c r="N635" s="200" t="s">
        <v>43</v>
      </c>
      <c r="O635" s="42"/>
      <c r="P635" s="201">
        <f>O635*H635</f>
        <v>0</v>
      </c>
      <c r="Q635" s="201">
        <v>3.3E-4</v>
      </c>
      <c r="R635" s="201">
        <f>Q635*H635</f>
        <v>2.5872000000000003E-2</v>
      </c>
      <c r="S635" s="201">
        <v>0</v>
      </c>
      <c r="T635" s="202">
        <f>S635*H635</f>
        <v>0</v>
      </c>
      <c r="AR635" s="24" t="s">
        <v>151</v>
      </c>
      <c r="AT635" s="24" t="s">
        <v>146</v>
      </c>
      <c r="AU635" s="24" t="s">
        <v>82</v>
      </c>
      <c r="AY635" s="24" t="s">
        <v>144</v>
      </c>
      <c r="BE635" s="203">
        <f>IF(N635="základní",J635,0)</f>
        <v>0</v>
      </c>
      <c r="BF635" s="203">
        <f>IF(N635="snížená",J635,0)</f>
        <v>0</v>
      </c>
      <c r="BG635" s="203">
        <f>IF(N635="zákl. přenesená",J635,0)</f>
        <v>0</v>
      </c>
      <c r="BH635" s="203">
        <f>IF(N635="sníž. přenesená",J635,0)</f>
        <v>0</v>
      </c>
      <c r="BI635" s="203">
        <f>IF(N635="nulová",J635,0)</f>
        <v>0</v>
      </c>
      <c r="BJ635" s="24" t="s">
        <v>80</v>
      </c>
      <c r="BK635" s="203">
        <f>ROUND(I635*H635,2)</f>
        <v>0</v>
      </c>
      <c r="BL635" s="24" t="s">
        <v>151</v>
      </c>
      <c r="BM635" s="24" t="s">
        <v>1556</v>
      </c>
    </row>
    <row r="636" spans="2:65" s="1" customFormat="1" ht="13.5">
      <c r="B636" s="41"/>
      <c r="C636" s="63"/>
      <c r="D636" s="204" t="s">
        <v>153</v>
      </c>
      <c r="E636" s="63"/>
      <c r="F636" s="205" t="s">
        <v>1555</v>
      </c>
      <c r="G636" s="63"/>
      <c r="H636" s="63"/>
      <c r="I636" s="163"/>
      <c r="J636" s="63"/>
      <c r="K636" s="63"/>
      <c r="L636" s="61"/>
      <c r="M636" s="206"/>
      <c r="N636" s="42"/>
      <c r="O636" s="42"/>
      <c r="P636" s="42"/>
      <c r="Q636" s="42"/>
      <c r="R636" s="42"/>
      <c r="S636" s="42"/>
      <c r="T636" s="78"/>
      <c r="AT636" s="24" t="s">
        <v>153</v>
      </c>
      <c r="AU636" s="24" t="s">
        <v>82</v>
      </c>
    </row>
    <row r="637" spans="2:65" s="12" customFormat="1" ht="27">
      <c r="B637" s="219"/>
      <c r="C637" s="220"/>
      <c r="D637" s="204" t="s">
        <v>155</v>
      </c>
      <c r="E637" s="221" t="s">
        <v>21</v>
      </c>
      <c r="F637" s="222" t="s">
        <v>1557</v>
      </c>
      <c r="G637" s="220"/>
      <c r="H637" s="221" t="s">
        <v>21</v>
      </c>
      <c r="I637" s="223"/>
      <c r="J637" s="220"/>
      <c r="K637" s="220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155</v>
      </c>
      <c r="AU637" s="228" t="s">
        <v>82</v>
      </c>
      <c r="AV637" s="12" t="s">
        <v>80</v>
      </c>
      <c r="AW637" s="12" t="s">
        <v>35</v>
      </c>
      <c r="AX637" s="12" t="s">
        <v>72</v>
      </c>
      <c r="AY637" s="228" t="s">
        <v>144</v>
      </c>
    </row>
    <row r="638" spans="2:65" s="11" customFormat="1" ht="13.5">
      <c r="B638" s="207"/>
      <c r="C638" s="208"/>
      <c r="D638" s="204" t="s">
        <v>155</v>
      </c>
      <c r="E638" s="209" t="s">
        <v>21</v>
      </c>
      <c r="F638" s="210" t="s">
        <v>1558</v>
      </c>
      <c r="G638" s="208"/>
      <c r="H638" s="211">
        <v>78.400000000000006</v>
      </c>
      <c r="I638" s="212"/>
      <c r="J638" s="208"/>
      <c r="K638" s="208"/>
      <c r="L638" s="213"/>
      <c r="M638" s="214"/>
      <c r="N638" s="215"/>
      <c r="O638" s="215"/>
      <c r="P638" s="215"/>
      <c r="Q638" s="215"/>
      <c r="R638" s="215"/>
      <c r="S638" s="215"/>
      <c r="T638" s="216"/>
      <c r="AT638" s="217" t="s">
        <v>155</v>
      </c>
      <c r="AU638" s="217" t="s">
        <v>82</v>
      </c>
      <c r="AV638" s="11" t="s">
        <v>82</v>
      </c>
      <c r="AW638" s="11" t="s">
        <v>35</v>
      </c>
      <c r="AX638" s="11" t="s">
        <v>80</v>
      </c>
      <c r="AY638" s="217" t="s">
        <v>144</v>
      </c>
    </row>
    <row r="639" spans="2:65" s="1" customFormat="1" ht="16.5" customHeight="1">
      <c r="B639" s="41"/>
      <c r="C639" s="192" t="s">
        <v>1559</v>
      </c>
      <c r="D639" s="192" t="s">
        <v>146</v>
      </c>
      <c r="E639" s="193" t="s">
        <v>1560</v>
      </c>
      <c r="F639" s="194" t="s">
        <v>1561</v>
      </c>
      <c r="G639" s="195" t="s">
        <v>149</v>
      </c>
      <c r="H639" s="196">
        <v>118.86</v>
      </c>
      <c r="I639" s="197"/>
      <c r="J639" s="198">
        <f>ROUND(I639*H639,2)</f>
        <v>0</v>
      </c>
      <c r="K639" s="194" t="s">
        <v>150</v>
      </c>
      <c r="L639" s="61"/>
      <c r="M639" s="199" t="s">
        <v>21</v>
      </c>
      <c r="N639" s="200" t="s">
        <v>43</v>
      </c>
      <c r="O639" s="42"/>
      <c r="P639" s="201">
        <f>O639*H639</f>
        <v>0</v>
      </c>
      <c r="Q639" s="201">
        <v>1.1000000000000001E-3</v>
      </c>
      <c r="R639" s="201">
        <f>Q639*H639</f>
        <v>0.130746</v>
      </c>
      <c r="S639" s="201">
        <v>0</v>
      </c>
      <c r="T639" s="202">
        <f>S639*H639</f>
        <v>0</v>
      </c>
      <c r="AR639" s="24" t="s">
        <v>151</v>
      </c>
      <c r="AT639" s="24" t="s">
        <v>146</v>
      </c>
      <c r="AU639" s="24" t="s">
        <v>82</v>
      </c>
      <c r="AY639" s="24" t="s">
        <v>144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24" t="s">
        <v>80</v>
      </c>
      <c r="BK639" s="203">
        <f>ROUND(I639*H639,2)</f>
        <v>0</v>
      </c>
      <c r="BL639" s="24" t="s">
        <v>151</v>
      </c>
      <c r="BM639" s="24" t="s">
        <v>1562</v>
      </c>
    </row>
    <row r="640" spans="2:65" s="1" customFormat="1" ht="13.5">
      <c r="B640" s="41"/>
      <c r="C640" s="63"/>
      <c r="D640" s="204" t="s">
        <v>153</v>
      </c>
      <c r="E640" s="63"/>
      <c r="F640" s="205" t="s">
        <v>1561</v>
      </c>
      <c r="G640" s="63"/>
      <c r="H640" s="63"/>
      <c r="I640" s="163"/>
      <c r="J640" s="63"/>
      <c r="K640" s="63"/>
      <c r="L640" s="61"/>
      <c r="M640" s="206"/>
      <c r="N640" s="42"/>
      <c r="O640" s="42"/>
      <c r="P640" s="42"/>
      <c r="Q640" s="42"/>
      <c r="R640" s="42"/>
      <c r="S640" s="42"/>
      <c r="T640" s="78"/>
      <c r="AT640" s="24" t="s">
        <v>153</v>
      </c>
      <c r="AU640" s="24" t="s">
        <v>82</v>
      </c>
    </row>
    <row r="641" spans="2:65" s="12" customFormat="1" ht="27">
      <c r="B641" s="219"/>
      <c r="C641" s="220"/>
      <c r="D641" s="204" t="s">
        <v>155</v>
      </c>
      <c r="E641" s="221" t="s">
        <v>21</v>
      </c>
      <c r="F641" s="222" t="s">
        <v>1563</v>
      </c>
      <c r="G641" s="220"/>
      <c r="H641" s="221" t="s">
        <v>21</v>
      </c>
      <c r="I641" s="223"/>
      <c r="J641" s="220"/>
      <c r="K641" s="220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155</v>
      </c>
      <c r="AU641" s="228" t="s">
        <v>82</v>
      </c>
      <c r="AV641" s="12" t="s">
        <v>80</v>
      </c>
      <c r="AW641" s="12" t="s">
        <v>35</v>
      </c>
      <c r="AX641" s="12" t="s">
        <v>72</v>
      </c>
      <c r="AY641" s="228" t="s">
        <v>144</v>
      </c>
    </row>
    <row r="642" spans="2:65" s="11" customFormat="1" ht="13.5">
      <c r="B642" s="207"/>
      <c r="C642" s="208"/>
      <c r="D642" s="204" t="s">
        <v>155</v>
      </c>
      <c r="E642" s="209" t="s">
        <v>21</v>
      </c>
      <c r="F642" s="210" t="s">
        <v>1564</v>
      </c>
      <c r="G642" s="208"/>
      <c r="H642" s="211">
        <v>60.06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72</v>
      </c>
      <c r="AY642" s="217" t="s">
        <v>144</v>
      </c>
    </row>
    <row r="643" spans="2:65" s="11" customFormat="1" ht="13.5">
      <c r="B643" s="207"/>
      <c r="C643" s="208"/>
      <c r="D643" s="204" t="s">
        <v>155</v>
      </c>
      <c r="E643" s="209" t="s">
        <v>21</v>
      </c>
      <c r="F643" s="210" t="s">
        <v>1565</v>
      </c>
      <c r="G643" s="208"/>
      <c r="H643" s="211">
        <v>58.8</v>
      </c>
      <c r="I643" s="212"/>
      <c r="J643" s="208"/>
      <c r="K643" s="208"/>
      <c r="L643" s="213"/>
      <c r="M643" s="214"/>
      <c r="N643" s="215"/>
      <c r="O643" s="215"/>
      <c r="P643" s="215"/>
      <c r="Q643" s="215"/>
      <c r="R643" s="215"/>
      <c r="S643" s="215"/>
      <c r="T643" s="216"/>
      <c r="AT643" s="217" t="s">
        <v>155</v>
      </c>
      <c r="AU643" s="217" t="s">
        <v>82</v>
      </c>
      <c r="AV643" s="11" t="s">
        <v>82</v>
      </c>
      <c r="AW643" s="11" t="s">
        <v>35</v>
      </c>
      <c r="AX643" s="11" t="s">
        <v>72</v>
      </c>
      <c r="AY643" s="217" t="s">
        <v>144</v>
      </c>
    </row>
    <row r="644" spans="2:65" s="13" customFormat="1" ht="13.5">
      <c r="B644" s="245"/>
      <c r="C644" s="246"/>
      <c r="D644" s="204" t="s">
        <v>155</v>
      </c>
      <c r="E644" s="247" t="s">
        <v>21</v>
      </c>
      <c r="F644" s="248" t="s">
        <v>947</v>
      </c>
      <c r="G644" s="246"/>
      <c r="H644" s="249">
        <v>118.86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AT644" s="255" t="s">
        <v>155</v>
      </c>
      <c r="AU644" s="255" t="s">
        <v>82</v>
      </c>
      <c r="AV644" s="13" t="s">
        <v>151</v>
      </c>
      <c r="AW644" s="13" t="s">
        <v>35</v>
      </c>
      <c r="AX644" s="13" t="s">
        <v>80</v>
      </c>
      <c r="AY644" s="255" t="s">
        <v>144</v>
      </c>
    </row>
    <row r="645" spans="2:65" s="1" customFormat="1" ht="25.5" customHeight="1">
      <c r="B645" s="41"/>
      <c r="C645" s="192" t="s">
        <v>1566</v>
      </c>
      <c r="D645" s="192" t="s">
        <v>146</v>
      </c>
      <c r="E645" s="193" t="s">
        <v>1567</v>
      </c>
      <c r="F645" s="194" t="s">
        <v>1568</v>
      </c>
      <c r="G645" s="195" t="s">
        <v>149</v>
      </c>
      <c r="H645" s="196">
        <v>56.325000000000003</v>
      </c>
      <c r="I645" s="197"/>
      <c r="J645" s="198">
        <f>ROUND(I645*H645,2)</f>
        <v>0</v>
      </c>
      <c r="K645" s="194" t="s">
        <v>150</v>
      </c>
      <c r="L645" s="61"/>
      <c r="M645" s="199" t="s">
        <v>21</v>
      </c>
      <c r="N645" s="200" t="s">
        <v>43</v>
      </c>
      <c r="O645" s="42"/>
      <c r="P645" s="201">
        <f>O645*H645</f>
        <v>0</v>
      </c>
      <c r="Q645" s="201">
        <v>1.0200000000000001E-3</v>
      </c>
      <c r="R645" s="201">
        <f>Q645*H645</f>
        <v>5.745150000000001E-2</v>
      </c>
      <c r="S645" s="201">
        <v>0</v>
      </c>
      <c r="T645" s="202">
        <f>S645*H645</f>
        <v>0</v>
      </c>
      <c r="AR645" s="24" t="s">
        <v>151</v>
      </c>
      <c r="AT645" s="24" t="s">
        <v>146</v>
      </c>
      <c r="AU645" s="24" t="s">
        <v>82</v>
      </c>
      <c r="AY645" s="24" t="s">
        <v>144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24" t="s">
        <v>80</v>
      </c>
      <c r="BK645" s="203">
        <f>ROUND(I645*H645,2)</f>
        <v>0</v>
      </c>
      <c r="BL645" s="24" t="s">
        <v>151</v>
      </c>
      <c r="BM645" s="24" t="s">
        <v>1569</v>
      </c>
    </row>
    <row r="646" spans="2:65" s="1" customFormat="1" ht="13.5">
      <c r="B646" s="41"/>
      <c r="C646" s="63"/>
      <c r="D646" s="204" t="s">
        <v>153</v>
      </c>
      <c r="E646" s="63"/>
      <c r="F646" s="205" t="s">
        <v>1568</v>
      </c>
      <c r="G646" s="63"/>
      <c r="H646" s="63"/>
      <c r="I646" s="163"/>
      <c r="J646" s="63"/>
      <c r="K646" s="63"/>
      <c r="L646" s="61"/>
      <c r="M646" s="206"/>
      <c r="N646" s="42"/>
      <c r="O646" s="42"/>
      <c r="P646" s="42"/>
      <c r="Q646" s="42"/>
      <c r="R646" s="42"/>
      <c r="S646" s="42"/>
      <c r="T646" s="78"/>
      <c r="AT646" s="24" t="s">
        <v>153</v>
      </c>
      <c r="AU646" s="24" t="s">
        <v>82</v>
      </c>
    </row>
    <row r="647" spans="2:65" s="12" customFormat="1" ht="13.5">
      <c r="B647" s="219"/>
      <c r="C647" s="220"/>
      <c r="D647" s="204" t="s">
        <v>155</v>
      </c>
      <c r="E647" s="221" t="s">
        <v>21</v>
      </c>
      <c r="F647" s="222" t="s">
        <v>1570</v>
      </c>
      <c r="G647" s="220"/>
      <c r="H647" s="221" t="s">
        <v>21</v>
      </c>
      <c r="I647" s="223"/>
      <c r="J647" s="220"/>
      <c r="K647" s="220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155</v>
      </c>
      <c r="AU647" s="228" t="s">
        <v>82</v>
      </c>
      <c r="AV647" s="12" t="s">
        <v>80</v>
      </c>
      <c r="AW647" s="12" t="s">
        <v>35</v>
      </c>
      <c r="AX647" s="12" t="s">
        <v>72</v>
      </c>
      <c r="AY647" s="228" t="s">
        <v>144</v>
      </c>
    </row>
    <row r="648" spans="2:65" s="11" customFormat="1" ht="13.5">
      <c r="B648" s="207"/>
      <c r="C648" s="208"/>
      <c r="D648" s="204" t="s">
        <v>155</v>
      </c>
      <c r="E648" s="209" t="s">
        <v>21</v>
      </c>
      <c r="F648" s="210" t="s">
        <v>1571</v>
      </c>
      <c r="G648" s="208"/>
      <c r="H648" s="211">
        <v>56.325000000000003</v>
      </c>
      <c r="I648" s="212"/>
      <c r="J648" s="208"/>
      <c r="K648" s="208"/>
      <c r="L648" s="213"/>
      <c r="M648" s="214"/>
      <c r="N648" s="215"/>
      <c r="O648" s="215"/>
      <c r="P648" s="215"/>
      <c r="Q648" s="215"/>
      <c r="R648" s="215"/>
      <c r="S648" s="215"/>
      <c r="T648" s="216"/>
      <c r="AT648" s="217" t="s">
        <v>155</v>
      </c>
      <c r="AU648" s="217" t="s">
        <v>82</v>
      </c>
      <c r="AV648" s="11" t="s">
        <v>82</v>
      </c>
      <c r="AW648" s="11" t="s">
        <v>35</v>
      </c>
      <c r="AX648" s="11" t="s">
        <v>80</v>
      </c>
      <c r="AY648" s="217" t="s">
        <v>144</v>
      </c>
    </row>
    <row r="649" spans="2:65" s="1" customFormat="1" ht="25.5" customHeight="1">
      <c r="B649" s="41"/>
      <c r="C649" s="192" t="s">
        <v>1572</v>
      </c>
      <c r="D649" s="192" t="s">
        <v>146</v>
      </c>
      <c r="E649" s="193" t="s">
        <v>1573</v>
      </c>
      <c r="F649" s="194" t="s">
        <v>1574</v>
      </c>
      <c r="G649" s="195" t="s">
        <v>488</v>
      </c>
      <c r="H649" s="196">
        <v>60.55</v>
      </c>
      <c r="I649" s="197"/>
      <c r="J649" s="198">
        <f>ROUND(I649*H649,2)</f>
        <v>0</v>
      </c>
      <c r="K649" s="194" t="s">
        <v>150</v>
      </c>
      <c r="L649" s="61"/>
      <c r="M649" s="199" t="s">
        <v>21</v>
      </c>
      <c r="N649" s="200" t="s">
        <v>43</v>
      </c>
      <c r="O649" s="42"/>
      <c r="P649" s="201">
        <f>O649*H649</f>
        <v>0</v>
      </c>
      <c r="Q649" s="201">
        <v>1.8000000000000001E-4</v>
      </c>
      <c r="R649" s="201">
        <f>Q649*H649</f>
        <v>1.0899000000000001E-2</v>
      </c>
      <c r="S649" s="201">
        <v>0</v>
      </c>
      <c r="T649" s="202">
        <f>S649*H649</f>
        <v>0</v>
      </c>
      <c r="AR649" s="24" t="s">
        <v>151</v>
      </c>
      <c r="AT649" s="24" t="s">
        <v>146</v>
      </c>
      <c r="AU649" s="24" t="s">
        <v>82</v>
      </c>
      <c r="AY649" s="24" t="s">
        <v>144</v>
      </c>
      <c r="BE649" s="203">
        <f>IF(N649="základní",J649,0)</f>
        <v>0</v>
      </c>
      <c r="BF649" s="203">
        <f>IF(N649="snížená",J649,0)</f>
        <v>0</v>
      </c>
      <c r="BG649" s="203">
        <f>IF(N649="zákl. přenesená",J649,0)</f>
        <v>0</v>
      </c>
      <c r="BH649" s="203">
        <f>IF(N649="sníž. přenesená",J649,0)</f>
        <v>0</v>
      </c>
      <c r="BI649" s="203">
        <f>IF(N649="nulová",J649,0)</f>
        <v>0</v>
      </c>
      <c r="BJ649" s="24" t="s">
        <v>80</v>
      </c>
      <c r="BK649" s="203">
        <f>ROUND(I649*H649,2)</f>
        <v>0</v>
      </c>
      <c r="BL649" s="24" t="s">
        <v>151</v>
      </c>
      <c r="BM649" s="24" t="s">
        <v>1575</v>
      </c>
    </row>
    <row r="650" spans="2:65" s="1" customFormat="1" ht="13.5">
      <c r="B650" s="41"/>
      <c r="C650" s="63"/>
      <c r="D650" s="204" t="s">
        <v>153</v>
      </c>
      <c r="E650" s="63"/>
      <c r="F650" s="205" t="s">
        <v>1574</v>
      </c>
      <c r="G650" s="63"/>
      <c r="H650" s="63"/>
      <c r="I650" s="163"/>
      <c r="J650" s="63"/>
      <c r="K650" s="63"/>
      <c r="L650" s="61"/>
      <c r="M650" s="206"/>
      <c r="N650" s="42"/>
      <c r="O650" s="42"/>
      <c r="P650" s="42"/>
      <c r="Q650" s="42"/>
      <c r="R650" s="42"/>
      <c r="S650" s="42"/>
      <c r="T650" s="78"/>
      <c r="AT650" s="24" t="s">
        <v>153</v>
      </c>
      <c r="AU650" s="24" t="s">
        <v>82</v>
      </c>
    </row>
    <row r="651" spans="2:65" s="12" customFormat="1" ht="27">
      <c r="B651" s="219"/>
      <c r="C651" s="220"/>
      <c r="D651" s="204" t="s">
        <v>155</v>
      </c>
      <c r="E651" s="221" t="s">
        <v>21</v>
      </c>
      <c r="F651" s="222" t="s">
        <v>1576</v>
      </c>
      <c r="G651" s="220"/>
      <c r="H651" s="221" t="s">
        <v>21</v>
      </c>
      <c r="I651" s="223"/>
      <c r="J651" s="220"/>
      <c r="K651" s="220"/>
      <c r="L651" s="224"/>
      <c r="M651" s="225"/>
      <c r="N651" s="226"/>
      <c r="O651" s="226"/>
      <c r="P651" s="226"/>
      <c r="Q651" s="226"/>
      <c r="R651" s="226"/>
      <c r="S651" s="226"/>
      <c r="T651" s="227"/>
      <c r="AT651" s="228" t="s">
        <v>155</v>
      </c>
      <c r="AU651" s="228" t="s">
        <v>82</v>
      </c>
      <c r="AV651" s="12" t="s">
        <v>80</v>
      </c>
      <c r="AW651" s="12" t="s">
        <v>35</v>
      </c>
      <c r="AX651" s="12" t="s">
        <v>72</v>
      </c>
      <c r="AY651" s="228" t="s">
        <v>144</v>
      </c>
    </row>
    <row r="652" spans="2:65" s="11" customFormat="1" ht="13.5">
      <c r="B652" s="207"/>
      <c r="C652" s="208"/>
      <c r="D652" s="204" t="s">
        <v>155</v>
      </c>
      <c r="E652" s="209" t="s">
        <v>21</v>
      </c>
      <c r="F652" s="210" t="s">
        <v>1577</v>
      </c>
      <c r="G652" s="208"/>
      <c r="H652" s="211">
        <v>15.68</v>
      </c>
      <c r="I652" s="212"/>
      <c r="J652" s="208"/>
      <c r="K652" s="208"/>
      <c r="L652" s="213"/>
      <c r="M652" s="214"/>
      <c r="N652" s="215"/>
      <c r="O652" s="215"/>
      <c r="P652" s="215"/>
      <c r="Q652" s="215"/>
      <c r="R652" s="215"/>
      <c r="S652" s="215"/>
      <c r="T652" s="216"/>
      <c r="AT652" s="217" t="s">
        <v>155</v>
      </c>
      <c r="AU652" s="217" t="s">
        <v>82</v>
      </c>
      <c r="AV652" s="11" t="s">
        <v>82</v>
      </c>
      <c r="AW652" s="11" t="s">
        <v>35</v>
      </c>
      <c r="AX652" s="11" t="s">
        <v>72</v>
      </c>
      <c r="AY652" s="217" t="s">
        <v>144</v>
      </c>
    </row>
    <row r="653" spans="2:65" s="11" customFormat="1" ht="13.5">
      <c r="B653" s="207"/>
      <c r="C653" s="208"/>
      <c r="D653" s="204" t="s">
        <v>155</v>
      </c>
      <c r="E653" s="209" t="s">
        <v>21</v>
      </c>
      <c r="F653" s="210" t="s">
        <v>1578</v>
      </c>
      <c r="G653" s="208"/>
      <c r="H653" s="211">
        <v>44.87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155</v>
      </c>
      <c r="AU653" s="217" t="s">
        <v>82</v>
      </c>
      <c r="AV653" s="11" t="s">
        <v>82</v>
      </c>
      <c r="AW653" s="11" t="s">
        <v>35</v>
      </c>
      <c r="AX653" s="11" t="s">
        <v>72</v>
      </c>
      <c r="AY653" s="217" t="s">
        <v>144</v>
      </c>
    </row>
    <row r="654" spans="2:65" s="13" customFormat="1" ht="13.5">
      <c r="B654" s="245"/>
      <c r="C654" s="246"/>
      <c r="D654" s="204" t="s">
        <v>155</v>
      </c>
      <c r="E654" s="247" t="s">
        <v>21</v>
      </c>
      <c r="F654" s="248" t="s">
        <v>947</v>
      </c>
      <c r="G654" s="246"/>
      <c r="H654" s="249">
        <v>60.55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AT654" s="255" t="s">
        <v>155</v>
      </c>
      <c r="AU654" s="255" t="s">
        <v>82</v>
      </c>
      <c r="AV654" s="13" t="s">
        <v>151</v>
      </c>
      <c r="AW654" s="13" t="s">
        <v>35</v>
      </c>
      <c r="AX654" s="13" t="s">
        <v>80</v>
      </c>
      <c r="AY654" s="255" t="s">
        <v>144</v>
      </c>
    </row>
    <row r="655" spans="2:65" s="1" customFormat="1" ht="16.5" customHeight="1">
      <c r="B655" s="41"/>
      <c r="C655" s="192" t="s">
        <v>1579</v>
      </c>
      <c r="D655" s="192" t="s">
        <v>146</v>
      </c>
      <c r="E655" s="193" t="s">
        <v>1580</v>
      </c>
      <c r="F655" s="194" t="s">
        <v>1581</v>
      </c>
      <c r="G655" s="195" t="s">
        <v>518</v>
      </c>
      <c r="H655" s="196">
        <v>2</v>
      </c>
      <c r="I655" s="197"/>
      <c r="J655" s="198">
        <f>ROUND(I655*H655,2)</f>
        <v>0</v>
      </c>
      <c r="K655" s="194" t="s">
        <v>21</v>
      </c>
      <c r="L655" s="61"/>
      <c r="M655" s="199" t="s">
        <v>21</v>
      </c>
      <c r="N655" s="200" t="s">
        <v>43</v>
      </c>
      <c r="O655" s="42"/>
      <c r="P655" s="201">
        <f>O655*H655</f>
        <v>0</v>
      </c>
      <c r="Q655" s="201">
        <v>0</v>
      </c>
      <c r="R655" s="201">
        <f>Q655*H655</f>
        <v>0</v>
      </c>
      <c r="S655" s="201">
        <v>0</v>
      </c>
      <c r="T655" s="202">
        <f>S655*H655</f>
        <v>0</v>
      </c>
      <c r="AR655" s="24" t="s">
        <v>151</v>
      </c>
      <c r="AT655" s="24" t="s">
        <v>146</v>
      </c>
      <c r="AU655" s="24" t="s">
        <v>82</v>
      </c>
      <c r="AY655" s="24" t="s">
        <v>144</v>
      </c>
      <c r="BE655" s="203">
        <f>IF(N655="základní",J655,0)</f>
        <v>0</v>
      </c>
      <c r="BF655" s="203">
        <f>IF(N655="snížená",J655,0)</f>
        <v>0</v>
      </c>
      <c r="BG655" s="203">
        <f>IF(N655="zákl. přenesená",J655,0)</f>
        <v>0</v>
      </c>
      <c r="BH655" s="203">
        <f>IF(N655="sníž. přenesená",J655,0)</f>
        <v>0</v>
      </c>
      <c r="BI655" s="203">
        <f>IF(N655="nulová",J655,0)</f>
        <v>0</v>
      </c>
      <c r="BJ655" s="24" t="s">
        <v>80</v>
      </c>
      <c r="BK655" s="203">
        <f>ROUND(I655*H655,2)</f>
        <v>0</v>
      </c>
      <c r="BL655" s="24" t="s">
        <v>151</v>
      </c>
      <c r="BM655" s="24" t="s">
        <v>1582</v>
      </c>
    </row>
    <row r="656" spans="2:65" s="1" customFormat="1" ht="13.5">
      <c r="B656" s="41"/>
      <c r="C656" s="63"/>
      <c r="D656" s="204" t="s">
        <v>153</v>
      </c>
      <c r="E656" s="63"/>
      <c r="F656" s="205" t="s">
        <v>1581</v>
      </c>
      <c r="G656" s="63"/>
      <c r="H656" s="63"/>
      <c r="I656" s="163"/>
      <c r="J656" s="63"/>
      <c r="K656" s="63"/>
      <c r="L656" s="61"/>
      <c r="M656" s="206"/>
      <c r="N656" s="42"/>
      <c r="O656" s="42"/>
      <c r="P656" s="42"/>
      <c r="Q656" s="42"/>
      <c r="R656" s="42"/>
      <c r="S656" s="42"/>
      <c r="T656" s="78"/>
      <c r="AT656" s="24" t="s">
        <v>153</v>
      </c>
      <c r="AU656" s="24" t="s">
        <v>82</v>
      </c>
    </row>
    <row r="657" spans="2:65" s="12" customFormat="1" ht="13.5">
      <c r="B657" s="219"/>
      <c r="C657" s="220"/>
      <c r="D657" s="204" t="s">
        <v>155</v>
      </c>
      <c r="E657" s="221" t="s">
        <v>21</v>
      </c>
      <c r="F657" s="222" t="s">
        <v>1469</v>
      </c>
      <c r="G657" s="220"/>
      <c r="H657" s="221" t="s">
        <v>21</v>
      </c>
      <c r="I657" s="223"/>
      <c r="J657" s="220"/>
      <c r="K657" s="220"/>
      <c r="L657" s="224"/>
      <c r="M657" s="225"/>
      <c r="N657" s="226"/>
      <c r="O657" s="226"/>
      <c r="P657" s="226"/>
      <c r="Q657" s="226"/>
      <c r="R657" s="226"/>
      <c r="S657" s="226"/>
      <c r="T657" s="227"/>
      <c r="AT657" s="228" t="s">
        <v>155</v>
      </c>
      <c r="AU657" s="228" t="s">
        <v>82</v>
      </c>
      <c r="AV657" s="12" t="s">
        <v>80</v>
      </c>
      <c r="AW657" s="12" t="s">
        <v>35</v>
      </c>
      <c r="AX657" s="12" t="s">
        <v>72</v>
      </c>
      <c r="AY657" s="228" t="s">
        <v>144</v>
      </c>
    </row>
    <row r="658" spans="2:65" s="11" customFormat="1" ht="13.5">
      <c r="B658" s="207"/>
      <c r="C658" s="208"/>
      <c r="D658" s="204" t="s">
        <v>155</v>
      </c>
      <c r="E658" s="209" t="s">
        <v>21</v>
      </c>
      <c r="F658" s="210" t="s">
        <v>1583</v>
      </c>
      <c r="G658" s="208"/>
      <c r="H658" s="211">
        <v>2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155</v>
      </c>
      <c r="AU658" s="217" t="s">
        <v>82</v>
      </c>
      <c r="AV658" s="11" t="s">
        <v>82</v>
      </c>
      <c r="AW658" s="11" t="s">
        <v>35</v>
      </c>
      <c r="AX658" s="11" t="s">
        <v>80</v>
      </c>
      <c r="AY658" s="217" t="s">
        <v>144</v>
      </c>
    </row>
    <row r="659" spans="2:65" s="1" customFormat="1" ht="16.5" customHeight="1">
      <c r="B659" s="41"/>
      <c r="C659" s="192" t="s">
        <v>1584</v>
      </c>
      <c r="D659" s="192" t="s">
        <v>146</v>
      </c>
      <c r="E659" s="193" t="s">
        <v>1585</v>
      </c>
      <c r="F659" s="194" t="s">
        <v>1586</v>
      </c>
      <c r="G659" s="195" t="s">
        <v>518</v>
      </c>
      <c r="H659" s="196">
        <v>14</v>
      </c>
      <c r="I659" s="197"/>
      <c r="J659" s="198">
        <f>ROUND(I659*H659,2)</f>
        <v>0</v>
      </c>
      <c r="K659" s="194" t="s">
        <v>21</v>
      </c>
      <c r="L659" s="61"/>
      <c r="M659" s="199" t="s">
        <v>21</v>
      </c>
      <c r="N659" s="200" t="s">
        <v>43</v>
      </c>
      <c r="O659" s="42"/>
      <c r="P659" s="201">
        <f>O659*H659</f>
        <v>0</v>
      </c>
      <c r="Q659" s="201">
        <v>0</v>
      </c>
      <c r="R659" s="201">
        <f>Q659*H659</f>
        <v>0</v>
      </c>
      <c r="S659" s="201">
        <v>0</v>
      </c>
      <c r="T659" s="202">
        <f>S659*H659</f>
        <v>0</v>
      </c>
      <c r="AR659" s="24" t="s">
        <v>151</v>
      </c>
      <c r="AT659" s="24" t="s">
        <v>146</v>
      </c>
      <c r="AU659" s="24" t="s">
        <v>82</v>
      </c>
      <c r="AY659" s="24" t="s">
        <v>144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24" t="s">
        <v>80</v>
      </c>
      <c r="BK659" s="203">
        <f>ROUND(I659*H659,2)</f>
        <v>0</v>
      </c>
      <c r="BL659" s="24" t="s">
        <v>151</v>
      </c>
      <c r="BM659" s="24" t="s">
        <v>1587</v>
      </c>
    </row>
    <row r="660" spans="2:65" s="1" customFormat="1" ht="13.5">
      <c r="B660" s="41"/>
      <c r="C660" s="63"/>
      <c r="D660" s="204" t="s">
        <v>153</v>
      </c>
      <c r="E660" s="63"/>
      <c r="F660" s="205" t="s">
        <v>1586</v>
      </c>
      <c r="G660" s="63"/>
      <c r="H660" s="63"/>
      <c r="I660" s="163"/>
      <c r="J660" s="63"/>
      <c r="K660" s="63"/>
      <c r="L660" s="61"/>
      <c r="M660" s="206"/>
      <c r="N660" s="42"/>
      <c r="O660" s="42"/>
      <c r="P660" s="42"/>
      <c r="Q660" s="42"/>
      <c r="R660" s="42"/>
      <c r="S660" s="42"/>
      <c r="T660" s="78"/>
      <c r="AT660" s="24" t="s">
        <v>153</v>
      </c>
      <c r="AU660" s="24" t="s">
        <v>82</v>
      </c>
    </row>
    <row r="661" spans="2:65" s="12" customFormat="1" ht="13.5">
      <c r="B661" s="219"/>
      <c r="C661" s="220"/>
      <c r="D661" s="204" t="s">
        <v>155</v>
      </c>
      <c r="E661" s="221" t="s">
        <v>21</v>
      </c>
      <c r="F661" s="222" t="s">
        <v>1469</v>
      </c>
      <c r="G661" s="220"/>
      <c r="H661" s="221" t="s">
        <v>21</v>
      </c>
      <c r="I661" s="223"/>
      <c r="J661" s="220"/>
      <c r="K661" s="220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155</v>
      </c>
      <c r="AU661" s="228" t="s">
        <v>82</v>
      </c>
      <c r="AV661" s="12" t="s">
        <v>80</v>
      </c>
      <c r="AW661" s="12" t="s">
        <v>35</v>
      </c>
      <c r="AX661" s="12" t="s">
        <v>72</v>
      </c>
      <c r="AY661" s="228" t="s">
        <v>144</v>
      </c>
    </row>
    <row r="662" spans="2:65" s="11" customFormat="1" ht="13.5">
      <c r="B662" s="207"/>
      <c r="C662" s="208"/>
      <c r="D662" s="204" t="s">
        <v>155</v>
      </c>
      <c r="E662" s="209" t="s">
        <v>21</v>
      </c>
      <c r="F662" s="210" t="s">
        <v>237</v>
      </c>
      <c r="G662" s="208"/>
      <c r="H662" s="211">
        <v>14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16.5" customHeight="1">
      <c r="B663" s="41"/>
      <c r="C663" s="192" t="s">
        <v>1588</v>
      </c>
      <c r="D663" s="192" t="s">
        <v>146</v>
      </c>
      <c r="E663" s="193" t="s">
        <v>1589</v>
      </c>
      <c r="F663" s="194" t="s">
        <v>1590</v>
      </c>
      <c r="G663" s="195" t="s">
        <v>518</v>
      </c>
      <c r="H663" s="196">
        <v>2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6.4900000000000001E-3</v>
      </c>
      <c r="R663" s="201">
        <f>Q663*H663</f>
        <v>1.298E-2</v>
      </c>
      <c r="S663" s="201">
        <v>0</v>
      </c>
      <c r="T663" s="202">
        <f>S663*H663</f>
        <v>0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1591</v>
      </c>
    </row>
    <row r="664" spans="2:65" s="1" customFormat="1" ht="13.5">
      <c r="B664" s="41"/>
      <c r="C664" s="63"/>
      <c r="D664" s="204" t="s">
        <v>153</v>
      </c>
      <c r="E664" s="63"/>
      <c r="F664" s="205" t="s">
        <v>1590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1" customFormat="1" ht="13.5">
      <c r="B665" s="207"/>
      <c r="C665" s="208"/>
      <c r="D665" s="204" t="s">
        <v>155</v>
      </c>
      <c r="E665" s="209" t="s">
        <v>21</v>
      </c>
      <c r="F665" s="210" t="s">
        <v>1592</v>
      </c>
      <c r="G665" s="208"/>
      <c r="H665" s="211">
        <v>2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80</v>
      </c>
      <c r="AY665" s="217" t="s">
        <v>144</v>
      </c>
    </row>
    <row r="666" spans="2:65" s="1" customFormat="1" ht="25.5" customHeight="1">
      <c r="B666" s="41"/>
      <c r="C666" s="192" t="s">
        <v>1593</v>
      </c>
      <c r="D666" s="192" t="s">
        <v>146</v>
      </c>
      <c r="E666" s="193" t="s">
        <v>909</v>
      </c>
      <c r="F666" s="194" t="s">
        <v>910</v>
      </c>
      <c r="G666" s="195" t="s">
        <v>149</v>
      </c>
      <c r="H666" s="196">
        <v>329.6</v>
      </c>
      <c r="I666" s="197"/>
      <c r="J666" s="198">
        <f>ROUND(I666*H666,2)</f>
        <v>0</v>
      </c>
      <c r="K666" s="194" t="s">
        <v>150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0.02</v>
      </c>
      <c r="T666" s="202">
        <f>S666*H666</f>
        <v>6.5920000000000005</v>
      </c>
      <c r="AR666" s="24" t="s">
        <v>151</v>
      </c>
      <c r="AT666" s="24" t="s">
        <v>146</v>
      </c>
      <c r="AU666" s="24" t="s">
        <v>82</v>
      </c>
      <c r="AY666" s="24" t="s">
        <v>144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151</v>
      </c>
      <c r="BM666" s="24" t="s">
        <v>1594</v>
      </c>
    </row>
    <row r="667" spans="2:65" s="1" customFormat="1" ht="13.5">
      <c r="B667" s="41"/>
      <c r="C667" s="63"/>
      <c r="D667" s="204" t="s">
        <v>153</v>
      </c>
      <c r="E667" s="63"/>
      <c r="F667" s="205" t="s">
        <v>910</v>
      </c>
      <c r="G667" s="63"/>
      <c r="H667" s="63"/>
      <c r="I667" s="163"/>
      <c r="J667" s="63"/>
      <c r="K667" s="63"/>
      <c r="L667" s="61"/>
      <c r="M667" s="206"/>
      <c r="N667" s="42"/>
      <c r="O667" s="42"/>
      <c r="P667" s="42"/>
      <c r="Q667" s="42"/>
      <c r="R667" s="42"/>
      <c r="S667" s="42"/>
      <c r="T667" s="78"/>
      <c r="AT667" s="24" t="s">
        <v>153</v>
      </c>
      <c r="AU667" s="24" t="s">
        <v>82</v>
      </c>
    </row>
    <row r="668" spans="2:65" s="11" customFormat="1" ht="13.5">
      <c r="B668" s="207"/>
      <c r="C668" s="208"/>
      <c r="D668" s="204" t="s">
        <v>155</v>
      </c>
      <c r="E668" s="209" t="s">
        <v>21</v>
      </c>
      <c r="F668" s="210" t="s">
        <v>1595</v>
      </c>
      <c r="G668" s="208"/>
      <c r="H668" s="211">
        <v>329.6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155</v>
      </c>
      <c r="AU668" s="217" t="s">
        <v>82</v>
      </c>
      <c r="AV668" s="11" t="s">
        <v>82</v>
      </c>
      <c r="AW668" s="11" t="s">
        <v>35</v>
      </c>
      <c r="AX668" s="11" t="s">
        <v>80</v>
      </c>
      <c r="AY668" s="217" t="s">
        <v>144</v>
      </c>
    </row>
    <row r="669" spans="2:65" s="1" customFormat="1" ht="25.5" customHeight="1">
      <c r="B669" s="41"/>
      <c r="C669" s="192" t="s">
        <v>1596</v>
      </c>
      <c r="D669" s="192" t="s">
        <v>146</v>
      </c>
      <c r="E669" s="193" t="s">
        <v>1597</v>
      </c>
      <c r="F669" s="194" t="s">
        <v>1598</v>
      </c>
      <c r="G669" s="195" t="s">
        <v>149</v>
      </c>
      <c r="H669" s="196">
        <v>112</v>
      </c>
      <c r="I669" s="197"/>
      <c r="J669" s="198">
        <f>ROUND(I669*H669,2)</f>
        <v>0</v>
      </c>
      <c r="K669" s="194" t="s">
        <v>150</v>
      </c>
      <c r="L669" s="61"/>
      <c r="M669" s="199" t="s">
        <v>21</v>
      </c>
      <c r="N669" s="200" t="s">
        <v>43</v>
      </c>
      <c r="O669" s="42"/>
      <c r="P669" s="201">
        <f>O669*H669</f>
        <v>0</v>
      </c>
      <c r="Q669" s="201">
        <v>0</v>
      </c>
      <c r="R669" s="201">
        <f>Q669*H669</f>
        <v>0</v>
      </c>
      <c r="S669" s="201">
        <v>0</v>
      </c>
      <c r="T669" s="202">
        <f>S669*H669</f>
        <v>0</v>
      </c>
      <c r="AR669" s="24" t="s">
        <v>151</v>
      </c>
      <c r="AT669" s="24" t="s">
        <v>146</v>
      </c>
      <c r="AU669" s="24" t="s">
        <v>82</v>
      </c>
      <c r="AY669" s="24" t="s">
        <v>144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24" t="s">
        <v>80</v>
      </c>
      <c r="BK669" s="203">
        <f>ROUND(I669*H669,2)</f>
        <v>0</v>
      </c>
      <c r="BL669" s="24" t="s">
        <v>151</v>
      </c>
      <c r="BM669" s="24" t="s">
        <v>1599</v>
      </c>
    </row>
    <row r="670" spans="2:65" s="1" customFormat="1" ht="27">
      <c r="B670" s="41"/>
      <c r="C670" s="63"/>
      <c r="D670" s="204" t="s">
        <v>153</v>
      </c>
      <c r="E670" s="63"/>
      <c r="F670" s="205" t="s">
        <v>1598</v>
      </c>
      <c r="G670" s="63"/>
      <c r="H670" s="63"/>
      <c r="I670" s="163"/>
      <c r="J670" s="63"/>
      <c r="K670" s="63"/>
      <c r="L670" s="61"/>
      <c r="M670" s="206"/>
      <c r="N670" s="42"/>
      <c r="O670" s="42"/>
      <c r="P670" s="42"/>
      <c r="Q670" s="42"/>
      <c r="R670" s="42"/>
      <c r="S670" s="42"/>
      <c r="T670" s="78"/>
      <c r="AT670" s="24" t="s">
        <v>153</v>
      </c>
      <c r="AU670" s="24" t="s">
        <v>82</v>
      </c>
    </row>
    <row r="671" spans="2:65" s="11" customFormat="1" ht="13.5">
      <c r="B671" s="207"/>
      <c r="C671" s="208"/>
      <c r="D671" s="204" t="s">
        <v>155</v>
      </c>
      <c r="E671" s="209" t="s">
        <v>21</v>
      </c>
      <c r="F671" s="210" t="s">
        <v>1600</v>
      </c>
      <c r="G671" s="208"/>
      <c r="H671" s="211">
        <v>112</v>
      </c>
      <c r="I671" s="212"/>
      <c r="J671" s="208"/>
      <c r="K671" s="208"/>
      <c r="L671" s="213"/>
      <c r="M671" s="214"/>
      <c r="N671" s="215"/>
      <c r="O671" s="215"/>
      <c r="P671" s="215"/>
      <c r="Q671" s="215"/>
      <c r="R671" s="215"/>
      <c r="S671" s="215"/>
      <c r="T671" s="216"/>
      <c r="AT671" s="217" t="s">
        <v>155</v>
      </c>
      <c r="AU671" s="217" t="s">
        <v>82</v>
      </c>
      <c r="AV671" s="11" t="s">
        <v>82</v>
      </c>
      <c r="AW671" s="11" t="s">
        <v>35</v>
      </c>
      <c r="AX671" s="11" t="s">
        <v>80</v>
      </c>
      <c r="AY671" s="217" t="s">
        <v>144</v>
      </c>
    </row>
    <row r="672" spans="2:65" s="1" customFormat="1" ht="25.5" customHeight="1">
      <c r="B672" s="41"/>
      <c r="C672" s="192" t="s">
        <v>1601</v>
      </c>
      <c r="D672" s="192" t="s">
        <v>146</v>
      </c>
      <c r="E672" s="193" t="s">
        <v>1602</v>
      </c>
      <c r="F672" s="194" t="s">
        <v>1603</v>
      </c>
      <c r="G672" s="195" t="s">
        <v>149</v>
      </c>
      <c r="H672" s="196">
        <v>3360</v>
      </c>
      <c r="I672" s="197"/>
      <c r="J672" s="198">
        <f>ROUND(I672*H672,2)</f>
        <v>0</v>
      </c>
      <c r="K672" s="194" t="s">
        <v>150</v>
      </c>
      <c r="L672" s="61"/>
      <c r="M672" s="199" t="s">
        <v>21</v>
      </c>
      <c r="N672" s="200" t="s">
        <v>43</v>
      </c>
      <c r="O672" s="42"/>
      <c r="P672" s="201">
        <f>O672*H672</f>
        <v>0</v>
      </c>
      <c r="Q672" s="201">
        <v>0</v>
      </c>
      <c r="R672" s="201">
        <f>Q672*H672</f>
        <v>0</v>
      </c>
      <c r="S672" s="201">
        <v>0</v>
      </c>
      <c r="T672" s="202">
        <f>S672*H672</f>
        <v>0</v>
      </c>
      <c r="AR672" s="24" t="s">
        <v>151</v>
      </c>
      <c r="AT672" s="24" t="s">
        <v>146</v>
      </c>
      <c r="AU672" s="24" t="s">
        <v>82</v>
      </c>
      <c r="AY672" s="24" t="s">
        <v>144</v>
      </c>
      <c r="BE672" s="203">
        <f>IF(N672="základní",J672,0)</f>
        <v>0</v>
      </c>
      <c r="BF672" s="203">
        <f>IF(N672="snížená",J672,0)</f>
        <v>0</v>
      </c>
      <c r="BG672" s="203">
        <f>IF(N672="zákl. přenesená",J672,0)</f>
        <v>0</v>
      </c>
      <c r="BH672" s="203">
        <f>IF(N672="sníž. přenesená",J672,0)</f>
        <v>0</v>
      </c>
      <c r="BI672" s="203">
        <f>IF(N672="nulová",J672,0)</f>
        <v>0</v>
      </c>
      <c r="BJ672" s="24" t="s">
        <v>80</v>
      </c>
      <c r="BK672" s="203">
        <f>ROUND(I672*H672,2)</f>
        <v>0</v>
      </c>
      <c r="BL672" s="24" t="s">
        <v>151</v>
      </c>
      <c r="BM672" s="24" t="s">
        <v>1604</v>
      </c>
    </row>
    <row r="673" spans="2:65" s="1" customFormat="1" ht="27">
      <c r="B673" s="41"/>
      <c r="C673" s="63"/>
      <c r="D673" s="204" t="s">
        <v>153</v>
      </c>
      <c r="E673" s="63"/>
      <c r="F673" s="205" t="s">
        <v>1603</v>
      </c>
      <c r="G673" s="63"/>
      <c r="H673" s="63"/>
      <c r="I673" s="163"/>
      <c r="J673" s="63"/>
      <c r="K673" s="63"/>
      <c r="L673" s="61"/>
      <c r="M673" s="206"/>
      <c r="N673" s="42"/>
      <c r="O673" s="42"/>
      <c r="P673" s="42"/>
      <c r="Q673" s="42"/>
      <c r="R673" s="42"/>
      <c r="S673" s="42"/>
      <c r="T673" s="78"/>
      <c r="AT673" s="24" t="s">
        <v>153</v>
      </c>
      <c r="AU673" s="24" t="s">
        <v>82</v>
      </c>
    </row>
    <row r="674" spans="2:65" s="12" customFormat="1" ht="13.5">
      <c r="B674" s="219"/>
      <c r="C674" s="220"/>
      <c r="D674" s="204" t="s">
        <v>155</v>
      </c>
      <c r="E674" s="221" t="s">
        <v>21</v>
      </c>
      <c r="F674" s="222" t="s">
        <v>1605</v>
      </c>
      <c r="G674" s="220"/>
      <c r="H674" s="221" t="s">
        <v>21</v>
      </c>
      <c r="I674" s="223"/>
      <c r="J674" s="220"/>
      <c r="K674" s="220"/>
      <c r="L674" s="224"/>
      <c r="M674" s="225"/>
      <c r="N674" s="226"/>
      <c r="O674" s="226"/>
      <c r="P674" s="226"/>
      <c r="Q674" s="226"/>
      <c r="R674" s="226"/>
      <c r="S674" s="226"/>
      <c r="T674" s="227"/>
      <c r="AT674" s="228" t="s">
        <v>155</v>
      </c>
      <c r="AU674" s="228" t="s">
        <v>82</v>
      </c>
      <c r="AV674" s="12" t="s">
        <v>80</v>
      </c>
      <c r="AW674" s="12" t="s">
        <v>35</v>
      </c>
      <c r="AX674" s="12" t="s">
        <v>72</v>
      </c>
      <c r="AY674" s="228" t="s">
        <v>144</v>
      </c>
    </row>
    <row r="675" spans="2:65" s="11" customFormat="1" ht="13.5">
      <c r="B675" s="207"/>
      <c r="C675" s="208"/>
      <c r="D675" s="204" t="s">
        <v>155</v>
      </c>
      <c r="E675" s="209" t="s">
        <v>21</v>
      </c>
      <c r="F675" s="210" t="s">
        <v>1606</v>
      </c>
      <c r="G675" s="208"/>
      <c r="H675" s="211">
        <v>3360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155</v>
      </c>
      <c r="AU675" s="217" t="s">
        <v>82</v>
      </c>
      <c r="AV675" s="11" t="s">
        <v>82</v>
      </c>
      <c r="AW675" s="11" t="s">
        <v>35</v>
      </c>
      <c r="AX675" s="11" t="s">
        <v>80</v>
      </c>
      <c r="AY675" s="217" t="s">
        <v>144</v>
      </c>
    </row>
    <row r="676" spans="2:65" s="1" customFormat="1" ht="25.5" customHeight="1">
      <c r="B676" s="41"/>
      <c r="C676" s="192" t="s">
        <v>1607</v>
      </c>
      <c r="D676" s="192" t="s">
        <v>146</v>
      </c>
      <c r="E676" s="193" t="s">
        <v>1608</v>
      </c>
      <c r="F676" s="194" t="s">
        <v>1609</v>
      </c>
      <c r="G676" s="195" t="s">
        <v>149</v>
      </c>
      <c r="H676" s="196">
        <v>112</v>
      </c>
      <c r="I676" s="197"/>
      <c r="J676" s="198">
        <f>ROUND(I676*H676,2)</f>
        <v>0</v>
      </c>
      <c r="K676" s="194" t="s">
        <v>150</v>
      </c>
      <c r="L676" s="61"/>
      <c r="M676" s="199" t="s">
        <v>21</v>
      </c>
      <c r="N676" s="200" t="s">
        <v>43</v>
      </c>
      <c r="O676" s="42"/>
      <c r="P676" s="201">
        <f>O676*H676</f>
        <v>0</v>
      </c>
      <c r="Q676" s="201">
        <v>0</v>
      </c>
      <c r="R676" s="201">
        <f>Q676*H676</f>
        <v>0</v>
      </c>
      <c r="S676" s="201">
        <v>0</v>
      </c>
      <c r="T676" s="202">
        <f>S676*H676</f>
        <v>0</v>
      </c>
      <c r="AR676" s="24" t="s">
        <v>151</v>
      </c>
      <c r="AT676" s="24" t="s">
        <v>146</v>
      </c>
      <c r="AU676" s="24" t="s">
        <v>82</v>
      </c>
      <c r="AY676" s="24" t="s">
        <v>144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4" t="s">
        <v>80</v>
      </c>
      <c r="BK676" s="203">
        <f>ROUND(I676*H676,2)</f>
        <v>0</v>
      </c>
      <c r="BL676" s="24" t="s">
        <v>151</v>
      </c>
      <c r="BM676" s="24" t="s">
        <v>1610</v>
      </c>
    </row>
    <row r="677" spans="2:65" s="1" customFormat="1" ht="27">
      <c r="B677" s="41"/>
      <c r="C677" s="63"/>
      <c r="D677" s="204" t="s">
        <v>153</v>
      </c>
      <c r="E677" s="63"/>
      <c r="F677" s="205" t="s">
        <v>1609</v>
      </c>
      <c r="G677" s="63"/>
      <c r="H677" s="63"/>
      <c r="I677" s="163"/>
      <c r="J677" s="63"/>
      <c r="K677" s="63"/>
      <c r="L677" s="61"/>
      <c r="M677" s="206"/>
      <c r="N677" s="42"/>
      <c r="O677" s="42"/>
      <c r="P677" s="42"/>
      <c r="Q677" s="42"/>
      <c r="R677" s="42"/>
      <c r="S677" s="42"/>
      <c r="T677" s="78"/>
      <c r="AT677" s="24" t="s">
        <v>153</v>
      </c>
      <c r="AU677" s="24" t="s">
        <v>82</v>
      </c>
    </row>
    <row r="678" spans="2:65" s="11" customFormat="1" ht="13.5">
      <c r="B678" s="207"/>
      <c r="C678" s="208"/>
      <c r="D678" s="204" t="s">
        <v>155</v>
      </c>
      <c r="E678" s="209" t="s">
        <v>21</v>
      </c>
      <c r="F678" s="210" t="s">
        <v>1611</v>
      </c>
      <c r="G678" s="208"/>
      <c r="H678" s="211">
        <v>112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80</v>
      </c>
      <c r="AY678" s="217" t="s">
        <v>144</v>
      </c>
    </row>
    <row r="679" spans="2:65" s="1" customFormat="1" ht="16.5" customHeight="1">
      <c r="B679" s="41"/>
      <c r="C679" s="192" t="s">
        <v>1612</v>
      </c>
      <c r="D679" s="192" t="s">
        <v>146</v>
      </c>
      <c r="E679" s="193" t="s">
        <v>1613</v>
      </c>
      <c r="F679" s="194" t="s">
        <v>1614</v>
      </c>
      <c r="G679" s="195" t="s">
        <v>183</v>
      </c>
      <c r="H679" s="196">
        <v>74.38</v>
      </c>
      <c r="I679" s="197"/>
      <c r="J679" s="198">
        <f>ROUND(I679*H679,2)</f>
        <v>0</v>
      </c>
      <c r="K679" s="194" t="s">
        <v>150</v>
      </c>
      <c r="L679" s="61"/>
      <c r="M679" s="199" t="s">
        <v>21</v>
      </c>
      <c r="N679" s="200" t="s">
        <v>43</v>
      </c>
      <c r="O679" s="42"/>
      <c r="P679" s="201">
        <f>O679*H679</f>
        <v>0</v>
      </c>
      <c r="Q679" s="201">
        <v>0</v>
      </c>
      <c r="R679" s="201">
        <f>Q679*H679</f>
        <v>0</v>
      </c>
      <c r="S679" s="201">
        <v>2.5</v>
      </c>
      <c r="T679" s="202">
        <f>S679*H679</f>
        <v>185.95</v>
      </c>
      <c r="AR679" s="24" t="s">
        <v>151</v>
      </c>
      <c r="AT679" s="24" t="s">
        <v>146</v>
      </c>
      <c r="AU679" s="24" t="s">
        <v>82</v>
      </c>
      <c r="AY679" s="24" t="s">
        <v>144</v>
      </c>
      <c r="BE679" s="203">
        <f>IF(N679="základní",J679,0)</f>
        <v>0</v>
      </c>
      <c r="BF679" s="203">
        <f>IF(N679="snížená",J679,0)</f>
        <v>0</v>
      </c>
      <c r="BG679" s="203">
        <f>IF(N679="zákl. přenesená",J679,0)</f>
        <v>0</v>
      </c>
      <c r="BH679" s="203">
        <f>IF(N679="sníž. přenesená",J679,0)</f>
        <v>0</v>
      </c>
      <c r="BI679" s="203">
        <f>IF(N679="nulová",J679,0)</f>
        <v>0</v>
      </c>
      <c r="BJ679" s="24" t="s">
        <v>80</v>
      </c>
      <c r="BK679" s="203">
        <f>ROUND(I679*H679,2)</f>
        <v>0</v>
      </c>
      <c r="BL679" s="24" t="s">
        <v>151</v>
      </c>
      <c r="BM679" s="24" t="s">
        <v>1615</v>
      </c>
    </row>
    <row r="680" spans="2:65" s="1" customFormat="1" ht="13.5">
      <c r="B680" s="41"/>
      <c r="C680" s="63"/>
      <c r="D680" s="204" t="s">
        <v>153</v>
      </c>
      <c r="E680" s="63"/>
      <c r="F680" s="205" t="s">
        <v>1614</v>
      </c>
      <c r="G680" s="63"/>
      <c r="H680" s="63"/>
      <c r="I680" s="163"/>
      <c r="J680" s="63"/>
      <c r="K680" s="63"/>
      <c r="L680" s="61"/>
      <c r="M680" s="206"/>
      <c r="N680" s="42"/>
      <c r="O680" s="42"/>
      <c r="P680" s="42"/>
      <c r="Q680" s="42"/>
      <c r="R680" s="42"/>
      <c r="S680" s="42"/>
      <c r="T680" s="78"/>
      <c r="AT680" s="24" t="s">
        <v>153</v>
      </c>
      <c r="AU680" s="24" t="s">
        <v>82</v>
      </c>
    </row>
    <row r="681" spans="2:65" s="12" customFormat="1" ht="13.5">
      <c r="B681" s="219"/>
      <c r="C681" s="220"/>
      <c r="D681" s="204" t="s">
        <v>155</v>
      </c>
      <c r="E681" s="221" t="s">
        <v>21</v>
      </c>
      <c r="F681" s="222" t="s">
        <v>1616</v>
      </c>
      <c r="G681" s="220"/>
      <c r="H681" s="221" t="s">
        <v>21</v>
      </c>
      <c r="I681" s="223"/>
      <c r="J681" s="220"/>
      <c r="K681" s="220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155</v>
      </c>
      <c r="AU681" s="228" t="s">
        <v>82</v>
      </c>
      <c r="AV681" s="12" t="s">
        <v>80</v>
      </c>
      <c r="AW681" s="12" t="s">
        <v>35</v>
      </c>
      <c r="AX681" s="12" t="s">
        <v>72</v>
      </c>
      <c r="AY681" s="228" t="s">
        <v>144</v>
      </c>
    </row>
    <row r="682" spans="2:65" s="11" customFormat="1" ht="13.5">
      <c r="B682" s="207"/>
      <c r="C682" s="208"/>
      <c r="D682" s="204" t="s">
        <v>155</v>
      </c>
      <c r="E682" s="209" t="s">
        <v>21</v>
      </c>
      <c r="F682" s="210" t="s">
        <v>1617</v>
      </c>
      <c r="G682" s="208"/>
      <c r="H682" s="211">
        <v>43.844000000000001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155</v>
      </c>
      <c r="AU682" s="217" t="s">
        <v>82</v>
      </c>
      <c r="AV682" s="11" t="s">
        <v>82</v>
      </c>
      <c r="AW682" s="11" t="s">
        <v>35</v>
      </c>
      <c r="AX682" s="11" t="s">
        <v>72</v>
      </c>
      <c r="AY682" s="217" t="s">
        <v>144</v>
      </c>
    </row>
    <row r="683" spans="2:65" s="11" customFormat="1" ht="13.5">
      <c r="B683" s="207"/>
      <c r="C683" s="208"/>
      <c r="D683" s="204" t="s">
        <v>155</v>
      </c>
      <c r="E683" s="209" t="s">
        <v>21</v>
      </c>
      <c r="F683" s="210" t="s">
        <v>1618</v>
      </c>
      <c r="G683" s="208"/>
      <c r="H683" s="211">
        <v>17.576000000000001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72</v>
      </c>
      <c r="AY683" s="217" t="s">
        <v>144</v>
      </c>
    </row>
    <row r="684" spans="2:65" s="11" customFormat="1" ht="13.5">
      <c r="B684" s="207"/>
      <c r="C684" s="208"/>
      <c r="D684" s="204" t="s">
        <v>155</v>
      </c>
      <c r="E684" s="209" t="s">
        <v>21</v>
      </c>
      <c r="F684" s="210" t="s">
        <v>1619</v>
      </c>
      <c r="G684" s="208"/>
      <c r="H684" s="211">
        <v>12.96</v>
      </c>
      <c r="I684" s="212"/>
      <c r="J684" s="208"/>
      <c r="K684" s="208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155</v>
      </c>
      <c r="AU684" s="217" t="s">
        <v>82</v>
      </c>
      <c r="AV684" s="11" t="s">
        <v>82</v>
      </c>
      <c r="AW684" s="11" t="s">
        <v>35</v>
      </c>
      <c r="AX684" s="11" t="s">
        <v>72</v>
      </c>
      <c r="AY684" s="217" t="s">
        <v>144</v>
      </c>
    </row>
    <row r="685" spans="2:65" s="13" customFormat="1" ht="13.5">
      <c r="B685" s="245"/>
      <c r="C685" s="246"/>
      <c r="D685" s="204" t="s">
        <v>155</v>
      </c>
      <c r="E685" s="247" t="s">
        <v>21</v>
      </c>
      <c r="F685" s="248" t="s">
        <v>947</v>
      </c>
      <c r="G685" s="246"/>
      <c r="H685" s="249">
        <v>74.38</v>
      </c>
      <c r="I685" s="250"/>
      <c r="J685" s="246"/>
      <c r="K685" s="246"/>
      <c r="L685" s="251"/>
      <c r="M685" s="252"/>
      <c r="N685" s="253"/>
      <c r="O685" s="253"/>
      <c r="P685" s="253"/>
      <c r="Q685" s="253"/>
      <c r="R685" s="253"/>
      <c r="S685" s="253"/>
      <c r="T685" s="254"/>
      <c r="AT685" s="255" t="s">
        <v>155</v>
      </c>
      <c r="AU685" s="255" t="s">
        <v>82</v>
      </c>
      <c r="AV685" s="13" t="s">
        <v>151</v>
      </c>
      <c r="AW685" s="13" t="s">
        <v>35</v>
      </c>
      <c r="AX685" s="13" t="s">
        <v>80</v>
      </c>
      <c r="AY685" s="255" t="s">
        <v>144</v>
      </c>
    </row>
    <row r="686" spans="2:65" s="1" customFormat="1" ht="16.5" customHeight="1">
      <c r="B686" s="41"/>
      <c r="C686" s="192" t="s">
        <v>1620</v>
      </c>
      <c r="D686" s="192" t="s">
        <v>146</v>
      </c>
      <c r="E686" s="193" t="s">
        <v>1621</v>
      </c>
      <c r="F686" s="194" t="s">
        <v>1622</v>
      </c>
      <c r="G686" s="195" t="s">
        <v>149</v>
      </c>
      <c r="H686" s="196">
        <v>43.65</v>
      </c>
      <c r="I686" s="197"/>
      <c r="J686" s="198">
        <f>ROUND(I686*H686,2)</f>
        <v>0</v>
      </c>
      <c r="K686" s="194" t="s">
        <v>150</v>
      </c>
      <c r="L686" s="61"/>
      <c r="M686" s="199" t="s">
        <v>21</v>
      </c>
      <c r="N686" s="200" t="s">
        <v>43</v>
      </c>
      <c r="O686" s="42"/>
      <c r="P686" s="201">
        <f>O686*H686</f>
        <v>0</v>
      </c>
      <c r="Q686" s="201">
        <v>0</v>
      </c>
      <c r="R686" s="201">
        <f>Q686*H686</f>
        <v>0</v>
      </c>
      <c r="S686" s="201">
        <v>0.99399999999999999</v>
      </c>
      <c r="T686" s="202">
        <f>S686*H686</f>
        <v>43.388100000000001</v>
      </c>
      <c r="AR686" s="24" t="s">
        <v>151</v>
      </c>
      <c r="AT686" s="24" t="s">
        <v>146</v>
      </c>
      <c r="AU686" s="24" t="s">
        <v>82</v>
      </c>
      <c r="AY686" s="24" t="s">
        <v>144</v>
      </c>
      <c r="BE686" s="203">
        <f>IF(N686="základní",J686,0)</f>
        <v>0</v>
      </c>
      <c r="BF686" s="203">
        <f>IF(N686="snížená",J686,0)</f>
        <v>0</v>
      </c>
      <c r="BG686" s="203">
        <f>IF(N686="zákl. přenesená",J686,0)</f>
        <v>0</v>
      </c>
      <c r="BH686" s="203">
        <f>IF(N686="sníž. přenesená",J686,0)</f>
        <v>0</v>
      </c>
      <c r="BI686" s="203">
        <f>IF(N686="nulová",J686,0)</f>
        <v>0</v>
      </c>
      <c r="BJ686" s="24" t="s">
        <v>80</v>
      </c>
      <c r="BK686" s="203">
        <f>ROUND(I686*H686,2)</f>
        <v>0</v>
      </c>
      <c r="BL686" s="24" t="s">
        <v>151</v>
      </c>
      <c r="BM686" s="24" t="s">
        <v>1623</v>
      </c>
    </row>
    <row r="687" spans="2:65" s="1" customFormat="1" ht="13.5">
      <c r="B687" s="41"/>
      <c r="C687" s="63"/>
      <c r="D687" s="204" t="s">
        <v>153</v>
      </c>
      <c r="E687" s="63"/>
      <c r="F687" s="205" t="s">
        <v>1622</v>
      </c>
      <c r="G687" s="63"/>
      <c r="H687" s="63"/>
      <c r="I687" s="163"/>
      <c r="J687" s="63"/>
      <c r="K687" s="63"/>
      <c r="L687" s="61"/>
      <c r="M687" s="206"/>
      <c r="N687" s="42"/>
      <c r="O687" s="42"/>
      <c r="P687" s="42"/>
      <c r="Q687" s="42"/>
      <c r="R687" s="42"/>
      <c r="S687" s="42"/>
      <c r="T687" s="78"/>
      <c r="AT687" s="24" t="s">
        <v>153</v>
      </c>
      <c r="AU687" s="24" t="s">
        <v>82</v>
      </c>
    </row>
    <row r="688" spans="2:65" s="12" customFormat="1" ht="13.5">
      <c r="B688" s="219"/>
      <c r="C688" s="220"/>
      <c r="D688" s="204" t="s">
        <v>155</v>
      </c>
      <c r="E688" s="221" t="s">
        <v>21</v>
      </c>
      <c r="F688" s="222" t="s">
        <v>1624</v>
      </c>
      <c r="G688" s="220"/>
      <c r="H688" s="221" t="s">
        <v>21</v>
      </c>
      <c r="I688" s="223"/>
      <c r="J688" s="220"/>
      <c r="K688" s="220"/>
      <c r="L688" s="224"/>
      <c r="M688" s="225"/>
      <c r="N688" s="226"/>
      <c r="O688" s="226"/>
      <c r="P688" s="226"/>
      <c r="Q688" s="226"/>
      <c r="R688" s="226"/>
      <c r="S688" s="226"/>
      <c r="T688" s="227"/>
      <c r="AT688" s="228" t="s">
        <v>155</v>
      </c>
      <c r="AU688" s="228" t="s">
        <v>82</v>
      </c>
      <c r="AV688" s="12" t="s">
        <v>80</v>
      </c>
      <c r="AW688" s="12" t="s">
        <v>35</v>
      </c>
      <c r="AX688" s="12" t="s">
        <v>72</v>
      </c>
      <c r="AY688" s="228" t="s">
        <v>144</v>
      </c>
    </row>
    <row r="689" spans="2:65" s="11" customFormat="1" ht="13.5">
      <c r="B689" s="207"/>
      <c r="C689" s="208"/>
      <c r="D689" s="204" t="s">
        <v>155</v>
      </c>
      <c r="E689" s="209" t="s">
        <v>21</v>
      </c>
      <c r="F689" s="210" t="s">
        <v>1625</v>
      </c>
      <c r="G689" s="208"/>
      <c r="H689" s="211">
        <v>43.65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155</v>
      </c>
      <c r="AU689" s="217" t="s">
        <v>82</v>
      </c>
      <c r="AV689" s="11" t="s">
        <v>82</v>
      </c>
      <c r="AW689" s="11" t="s">
        <v>35</v>
      </c>
      <c r="AX689" s="11" t="s">
        <v>80</v>
      </c>
      <c r="AY689" s="217" t="s">
        <v>144</v>
      </c>
    </row>
    <row r="690" spans="2:65" s="1" customFormat="1" ht="25.5" customHeight="1">
      <c r="B690" s="41"/>
      <c r="C690" s="192" t="s">
        <v>1626</v>
      </c>
      <c r="D690" s="192" t="s">
        <v>146</v>
      </c>
      <c r="E690" s="193" t="s">
        <v>1627</v>
      </c>
      <c r="F690" s="194" t="s">
        <v>1628</v>
      </c>
      <c r="G690" s="195" t="s">
        <v>149</v>
      </c>
      <c r="H690" s="196">
        <v>27.16</v>
      </c>
      <c r="I690" s="197"/>
      <c r="J690" s="198">
        <f>ROUND(I690*H690,2)</f>
        <v>0</v>
      </c>
      <c r="K690" s="194" t="s">
        <v>150</v>
      </c>
      <c r="L690" s="61"/>
      <c r="M690" s="199" t="s">
        <v>21</v>
      </c>
      <c r="N690" s="200" t="s">
        <v>43</v>
      </c>
      <c r="O690" s="42"/>
      <c r="P690" s="201">
        <f>O690*H690</f>
        <v>0</v>
      </c>
      <c r="Q690" s="201">
        <v>0</v>
      </c>
      <c r="R690" s="201">
        <f>Q690*H690</f>
        <v>0</v>
      </c>
      <c r="S690" s="201">
        <v>0.432</v>
      </c>
      <c r="T690" s="202">
        <f>S690*H690</f>
        <v>11.73312</v>
      </c>
      <c r="AR690" s="24" t="s">
        <v>151</v>
      </c>
      <c r="AT690" s="24" t="s">
        <v>146</v>
      </c>
      <c r="AU690" s="24" t="s">
        <v>82</v>
      </c>
      <c r="AY690" s="24" t="s">
        <v>144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80</v>
      </c>
      <c r="BK690" s="203">
        <f>ROUND(I690*H690,2)</f>
        <v>0</v>
      </c>
      <c r="BL690" s="24" t="s">
        <v>151</v>
      </c>
      <c r="BM690" s="24" t="s">
        <v>1629</v>
      </c>
    </row>
    <row r="691" spans="2:65" s="1" customFormat="1" ht="13.5">
      <c r="B691" s="41"/>
      <c r="C691" s="63"/>
      <c r="D691" s="204" t="s">
        <v>153</v>
      </c>
      <c r="E691" s="63"/>
      <c r="F691" s="205" t="s">
        <v>1628</v>
      </c>
      <c r="G691" s="63"/>
      <c r="H691" s="63"/>
      <c r="I691" s="163"/>
      <c r="J691" s="63"/>
      <c r="K691" s="63"/>
      <c r="L691" s="61"/>
      <c r="M691" s="206"/>
      <c r="N691" s="42"/>
      <c r="O691" s="42"/>
      <c r="P691" s="42"/>
      <c r="Q691" s="42"/>
      <c r="R691" s="42"/>
      <c r="S691" s="42"/>
      <c r="T691" s="78"/>
      <c r="AT691" s="24" t="s">
        <v>153</v>
      </c>
      <c r="AU691" s="24" t="s">
        <v>82</v>
      </c>
    </row>
    <row r="692" spans="2:65" s="12" customFormat="1" ht="13.5">
      <c r="B692" s="219"/>
      <c r="C692" s="220"/>
      <c r="D692" s="204" t="s">
        <v>155</v>
      </c>
      <c r="E692" s="221" t="s">
        <v>21</v>
      </c>
      <c r="F692" s="222" t="s">
        <v>1630</v>
      </c>
      <c r="G692" s="220"/>
      <c r="H692" s="221" t="s">
        <v>21</v>
      </c>
      <c r="I692" s="223"/>
      <c r="J692" s="220"/>
      <c r="K692" s="220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155</v>
      </c>
      <c r="AU692" s="228" t="s">
        <v>82</v>
      </c>
      <c r="AV692" s="12" t="s">
        <v>80</v>
      </c>
      <c r="AW692" s="12" t="s">
        <v>35</v>
      </c>
      <c r="AX692" s="12" t="s">
        <v>72</v>
      </c>
      <c r="AY692" s="228" t="s">
        <v>144</v>
      </c>
    </row>
    <row r="693" spans="2:65" s="11" customFormat="1" ht="13.5">
      <c r="B693" s="207"/>
      <c r="C693" s="208"/>
      <c r="D693" s="204" t="s">
        <v>155</v>
      </c>
      <c r="E693" s="209" t="s">
        <v>21</v>
      </c>
      <c r="F693" s="210" t="s">
        <v>1631</v>
      </c>
      <c r="G693" s="208"/>
      <c r="H693" s="211">
        <v>27.16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155</v>
      </c>
      <c r="AU693" s="217" t="s">
        <v>82</v>
      </c>
      <c r="AV693" s="11" t="s">
        <v>82</v>
      </c>
      <c r="AW693" s="11" t="s">
        <v>35</v>
      </c>
      <c r="AX693" s="11" t="s">
        <v>80</v>
      </c>
      <c r="AY693" s="217" t="s">
        <v>144</v>
      </c>
    </row>
    <row r="694" spans="2:65" s="1" customFormat="1" ht="25.5" customHeight="1">
      <c r="B694" s="41"/>
      <c r="C694" s="192" t="s">
        <v>1632</v>
      </c>
      <c r="D694" s="192" t="s">
        <v>146</v>
      </c>
      <c r="E694" s="193" t="s">
        <v>914</v>
      </c>
      <c r="F694" s="194" t="s">
        <v>915</v>
      </c>
      <c r="G694" s="195" t="s">
        <v>518</v>
      </c>
      <c r="H694" s="196">
        <v>2</v>
      </c>
      <c r="I694" s="197"/>
      <c r="J694" s="198">
        <f>ROUND(I694*H694,2)</f>
        <v>0</v>
      </c>
      <c r="K694" s="194" t="s">
        <v>150</v>
      </c>
      <c r="L694" s="61"/>
      <c r="M694" s="199" t="s">
        <v>21</v>
      </c>
      <c r="N694" s="200" t="s">
        <v>43</v>
      </c>
      <c r="O694" s="42"/>
      <c r="P694" s="201">
        <f>O694*H694</f>
        <v>0</v>
      </c>
      <c r="Q694" s="201">
        <v>0</v>
      </c>
      <c r="R694" s="201">
        <f>Q694*H694</f>
        <v>0</v>
      </c>
      <c r="S694" s="201">
        <v>8.2000000000000003E-2</v>
      </c>
      <c r="T694" s="202">
        <f>S694*H694</f>
        <v>0.16400000000000001</v>
      </c>
      <c r="AR694" s="24" t="s">
        <v>151</v>
      </c>
      <c r="AT694" s="24" t="s">
        <v>146</v>
      </c>
      <c r="AU694" s="24" t="s">
        <v>82</v>
      </c>
      <c r="AY694" s="24" t="s">
        <v>144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80</v>
      </c>
      <c r="BK694" s="203">
        <f>ROUND(I694*H694,2)</f>
        <v>0</v>
      </c>
      <c r="BL694" s="24" t="s">
        <v>151</v>
      </c>
      <c r="BM694" s="24" t="s">
        <v>1633</v>
      </c>
    </row>
    <row r="695" spans="2:65" s="1" customFormat="1" ht="13.5">
      <c r="B695" s="41"/>
      <c r="C695" s="63"/>
      <c r="D695" s="204" t="s">
        <v>153</v>
      </c>
      <c r="E695" s="63"/>
      <c r="F695" s="205" t="s">
        <v>915</v>
      </c>
      <c r="G695" s="63"/>
      <c r="H695" s="63"/>
      <c r="I695" s="163"/>
      <c r="J695" s="63"/>
      <c r="K695" s="63"/>
      <c r="L695" s="61"/>
      <c r="M695" s="206"/>
      <c r="N695" s="42"/>
      <c r="O695" s="42"/>
      <c r="P695" s="42"/>
      <c r="Q695" s="42"/>
      <c r="R695" s="42"/>
      <c r="S695" s="42"/>
      <c r="T695" s="78"/>
      <c r="AT695" s="24" t="s">
        <v>153</v>
      </c>
      <c r="AU695" s="24" t="s">
        <v>82</v>
      </c>
    </row>
    <row r="696" spans="2:65" s="12" customFormat="1" ht="13.5">
      <c r="B696" s="219"/>
      <c r="C696" s="220"/>
      <c r="D696" s="204" t="s">
        <v>155</v>
      </c>
      <c r="E696" s="221" t="s">
        <v>21</v>
      </c>
      <c r="F696" s="222" t="s">
        <v>1634</v>
      </c>
      <c r="G696" s="220"/>
      <c r="H696" s="221" t="s">
        <v>21</v>
      </c>
      <c r="I696" s="223"/>
      <c r="J696" s="220"/>
      <c r="K696" s="220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155</v>
      </c>
      <c r="AU696" s="228" t="s">
        <v>82</v>
      </c>
      <c r="AV696" s="12" t="s">
        <v>80</v>
      </c>
      <c r="AW696" s="12" t="s">
        <v>35</v>
      </c>
      <c r="AX696" s="12" t="s">
        <v>72</v>
      </c>
      <c r="AY696" s="228" t="s">
        <v>144</v>
      </c>
    </row>
    <row r="697" spans="2:65" s="11" customFormat="1" ht="13.5">
      <c r="B697" s="207"/>
      <c r="C697" s="208"/>
      <c r="D697" s="204" t="s">
        <v>155</v>
      </c>
      <c r="E697" s="209" t="s">
        <v>21</v>
      </c>
      <c r="F697" s="210" t="s">
        <v>1635</v>
      </c>
      <c r="G697" s="208"/>
      <c r="H697" s="211">
        <v>2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80</v>
      </c>
      <c r="AY697" s="217" t="s">
        <v>144</v>
      </c>
    </row>
    <row r="698" spans="2:65" s="1" customFormat="1" ht="16.5" customHeight="1">
      <c r="B698" s="41"/>
      <c r="C698" s="192" t="s">
        <v>1636</v>
      </c>
      <c r="D698" s="192" t="s">
        <v>146</v>
      </c>
      <c r="E698" s="193" t="s">
        <v>1637</v>
      </c>
      <c r="F698" s="194" t="s">
        <v>1638</v>
      </c>
      <c r="G698" s="195" t="s">
        <v>488</v>
      </c>
      <c r="H698" s="196">
        <v>10</v>
      </c>
      <c r="I698" s="197"/>
      <c r="J698" s="198">
        <f>ROUND(I698*H698,2)</f>
        <v>0</v>
      </c>
      <c r="K698" s="194" t="s">
        <v>150</v>
      </c>
      <c r="L698" s="61"/>
      <c r="M698" s="199" t="s">
        <v>21</v>
      </c>
      <c r="N698" s="200" t="s">
        <v>43</v>
      </c>
      <c r="O698" s="42"/>
      <c r="P698" s="201">
        <f>O698*H698</f>
        <v>0</v>
      </c>
      <c r="Q698" s="201">
        <v>8.0000000000000007E-5</v>
      </c>
      <c r="R698" s="201">
        <f>Q698*H698</f>
        <v>8.0000000000000004E-4</v>
      </c>
      <c r="S698" s="201">
        <v>1.7999999999999999E-2</v>
      </c>
      <c r="T698" s="202">
        <f>S698*H698</f>
        <v>0.18</v>
      </c>
      <c r="AR698" s="24" t="s">
        <v>151</v>
      </c>
      <c r="AT698" s="24" t="s">
        <v>146</v>
      </c>
      <c r="AU698" s="24" t="s">
        <v>82</v>
      </c>
      <c r="AY698" s="24" t="s">
        <v>144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80</v>
      </c>
      <c r="BK698" s="203">
        <f>ROUND(I698*H698,2)</f>
        <v>0</v>
      </c>
      <c r="BL698" s="24" t="s">
        <v>151</v>
      </c>
      <c r="BM698" s="24" t="s">
        <v>1639</v>
      </c>
    </row>
    <row r="699" spans="2:65" s="1" customFormat="1" ht="13.5">
      <c r="B699" s="41"/>
      <c r="C699" s="63"/>
      <c r="D699" s="204" t="s">
        <v>153</v>
      </c>
      <c r="E699" s="63"/>
      <c r="F699" s="205" t="s">
        <v>1638</v>
      </c>
      <c r="G699" s="63"/>
      <c r="H699" s="63"/>
      <c r="I699" s="163"/>
      <c r="J699" s="63"/>
      <c r="K699" s="63"/>
      <c r="L699" s="61"/>
      <c r="M699" s="206"/>
      <c r="N699" s="42"/>
      <c r="O699" s="42"/>
      <c r="P699" s="42"/>
      <c r="Q699" s="42"/>
      <c r="R699" s="42"/>
      <c r="S699" s="42"/>
      <c r="T699" s="78"/>
      <c r="AT699" s="24" t="s">
        <v>153</v>
      </c>
      <c r="AU699" s="24" t="s">
        <v>82</v>
      </c>
    </row>
    <row r="700" spans="2:65" s="12" customFormat="1" ht="13.5">
      <c r="B700" s="219"/>
      <c r="C700" s="220"/>
      <c r="D700" s="204" t="s">
        <v>155</v>
      </c>
      <c r="E700" s="221" t="s">
        <v>21</v>
      </c>
      <c r="F700" s="222" t="s">
        <v>1640</v>
      </c>
      <c r="G700" s="220"/>
      <c r="H700" s="221" t="s">
        <v>21</v>
      </c>
      <c r="I700" s="223"/>
      <c r="J700" s="220"/>
      <c r="K700" s="220"/>
      <c r="L700" s="224"/>
      <c r="M700" s="225"/>
      <c r="N700" s="226"/>
      <c r="O700" s="226"/>
      <c r="P700" s="226"/>
      <c r="Q700" s="226"/>
      <c r="R700" s="226"/>
      <c r="S700" s="226"/>
      <c r="T700" s="227"/>
      <c r="AT700" s="228" t="s">
        <v>155</v>
      </c>
      <c r="AU700" s="228" t="s">
        <v>82</v>
      </c>
      <c r="AV700" s="12" t="s">
        <v>80</v>
      </c>
      <c r="AW700" s="12" t="s">
        <v>35</v>
      </c>
      <c r="AX700" s="12" t="s">
        <v>72</v>
      </c>
      <c r="AY700" s="228" t="s">
        <v>144</v>
      </c>
    </row>
    <row r="701" spans="2:65" s="11" customFormat="1" ht="13.5">
      <c r="B701" s="207"/>
      <c r="C701" s="208"/>
      <c r="D701" s="204" t="s">
        <v>155</v>
      </c>
      <c r="E701" s="209" t="s">
        <v>21</v>
      </c>
      <c r="F701" s="210" t="s">
        <v>1641</v>
      </c>
      <c r="G701" s="208"/>
      <c r="H701" s="211">
        <v>10</v>
      </c>
      <c r="I701" s="212"/>
      <c r="J701" s="208"/>
      <c r="K701" s="208"/>
      <c r="L701" s="213"/>
      <c r="M701" s="214"/>
      <c r="N701" s="215"/>
      <c r="O701" s="215"/>
      <c r="P701" s="215"/>
      <c r="Q701" s="215"/>
      <c r="R701" s="215"/>
      <c r="S701" s="215"/>
      <c r="T701" s="216"/>
      <c r="AT701" s="217" t="s">
        <v>155</v>
      </c>
      <c r="AU701" s="217" t="s">
        <v>82</v>
      </c>
      <c r="AV701" s="11" t="s">
        <v>82</v>
      </c>
      <c r="AW701" s="11" t="s">
        <v>35</v>
      </c>
      <c r="AX701" s="11" t="s">
        <v>80</v>
      </c>
      <c r="AY701" s="217" t="s">
        <v>144</v>
      </c>
    </row>
    <row r="702" spans="2:65" s="1" customFormat="1" ht="25.5" customHeight="1">
      <c r="B702" s="41"/>
      <c r="C702" s="192" t="s">
        <v>1642</v>
      </c>
      <c r="D702" s="192" t="s">
        <v>146</v>
      </c>
      <c r="E702" s="193" t="s">
        <v>1643</v>
      </c>
      <c r="F702" s="194" t="s">
        <v>1644</v>
      </c>
      <c r="G702" s="195" t="s">
        <v>149</v>
      </c>
      <c r="H702" s="196">
        <v>58.8</v>
      </c>
      <c r="I702" s="197"/>
      <c r="J702" s="198">
        <f>ROUND(I702*H702,2)</f>
        <v>0</v>
      </c>
      <c r="K702" s="194" t="s">
        <v>150</v>
      </c>
      <c r="L702" s="61"/>
      <c r="M702" s="199" t="s">
        <v>21</v>
      </c>
      <c r="N702" s="200" t="s">
        <v>43</v>
      </c>
      <c r="O702" s="42"/>
      <c r="P702" s="201">
        <f>O702*H702</f>
        <v>0</v>
      </c>
      <c r="Q702" s="201">
        <v>5.0600000000000003E-3</v>
      </c>
      <c r="R702" s="201">
        <f>Q702*H702</f>
        <v>0.29752800000000001</v>
      </c>
      <c r="S702" s="201">
        <v>5.0000000000000001E-3</v>
      </c>
      <c r="T702" s="202">
        <f>S702*H702</f>
        <v>0.29399999999999998</v>
      </c>
      <c r="AR702" s="24" t="s">
        <v>151</v>
      </c>
      <c r="AT702" s="24" t="s">
        <v>146</v>
      </c>
      <c r="AU702" s="24" t="s">
        <v>82</v>
      </c>
      <c r="AY702" s="24" t="s">
        <v>144</v>
      </c>
      <c r="BE702" s="203">
        <f>IF(N702="základní",J702,0)</f>
        <v>0</v>
      </c>
      <c r="BF702" s="203">
        <f>IF(N702="snížená",J702,0)</f>
        <v>0</v>
      </c>
      <c r="BG702" s="203">
        <f>IF(N702="zákl. přenesená",J702,0)</f>
        <v>0</v>
      </c>
      <c r="BH702" s="203">
        <f>IF(N702="sníž. přenesená",J702,0)</f>
        <v>0</v>
      </c>
      <c r="BI702" s="203">
        <f>IF(N702="nulová",J702,0)</f>
        <v>0</v>
      </c>
      <c r="BJ702" s="24" t="s">
        <v>80</v>
      </c>
      <c r="BK702" s="203">
        <f>ROUND(I702*H702,2)</f>
        <v>0</v>
      </c>
      <c r="BL702" s="24" t="s">
        <v>151</v>
      </c>
      <c r="BM702" s="24" t="s">
        <v>1645</v>
      </c>
    </row>
    <row r="703" spans="2:65" s="1" customFormat="1" ht="13.5">
      <c r="B703" s="41"/>
      <c r="C703" s="63"/>
      <c r="D703" s="204" t="s">
        <v>153</v>
      </c>
      <c r="E703" s="63"/>
      <c r="F703" s="205" t="s">
        <v>1644</v>
      </c>
      <c r="G703" s="63"/>
      <c r="H703" s="63"/>
      <c r="I703" s="163"/>
      <c r="J703" s="63"/>
      <c r="K703" s="63"/>
      <c r="L703" s="61"/>
      <c r="M703" s="206"/>
      <c r="N703" s="42"/>
      <c r="O703" s="42"/>
      <c r="P703" s="42"/>
      <c r="Q703" s="42"/>
      <c r="R703" s="42"/>
      <c r="S703" s="42"/>
      <c r="T703" s="78"/>
      <c r="AT703" s="24" t="s">
        <v>153</v>
      </c>
      <c r="AU703" s="24" t="s">
        <v>82</v>
      </c>
    </row>
    <row r="704" spans="2:65" s="11" customFormat="1" ht="13.5">
      <c r="B704" s="207"/>
      <c r="C704" s="208"/>
      <c r="D704" s="204" t="s">
        <v>155</v>
      </c>
      <c r="E704" s="209" t="s">
        <v>21</v>
      </c>
      <c r="F704" s="210" t="s">
        <v>1646</v>
      </c>
      <c r="G704" s="208"/>
      <c r="H704" s="211">
        <v>58.8</v>
      </c>
      <c r="I704" s="212"/>
      <c r="J704" s="208"/>
      <c r="K704" s="208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155</v>
      </c>
      <c r="AU704" s="217" t="s">
        <v>82</v>
      </c>
      <c r="AV704" s="11" t="s">
        <v>82</v>
      </c>
      <c r="AW704" s="11" t="s">
        <v>35</v>
      </c>
      <c r="AX704" s="11" t="s">
        <v>80</v>
      </c>
      <c r="AY704" s="217" t="s">
        <v>144</v>
      </c>
    </row>
    <row r="705" spans="2:65" s="10" customFormat="1" ht="29.85" customHeight="1">
      <c r="B705" s="176"/>
      <c r="C705" s="177"/>
      <c r="D705" s="178" t="s">
        <v>71</v>
      </c>
      <c r="E705" s="190" t="s">
        <v>597</v>
      </c>
      <c r="F705" s="190" t="s">
        <v>598</v>
      </c>
      <c r="G705" s="177"/>
      <c r="H705" s="177"/>
      <c r="I705" s="180"/>
      <c r="J705" s="191">
        <f>BK705</f>
        <v>0</v>
      </c>
      <c r="K705" s="177"/>
      <c r="L705" s="182"/>
      <c r="M705" s="183"/>
      <c r="N705" s="184"/>
      <c r="O705" s="184"/>
      <c r="P705" s="185">
        <f>SUM(P706:P765)</f>
        <v>0</v>
      </c>
      <c r="Q705" s="184"/>
      <c r="R705" s="185">
        <f>SUM(R706:R765)</f>
        <v>0</v>
      </c>
      <c r="S705" s="184"/>
      <c r="T705" s="186">
        <f>SUM(T706:T765)</f>
        <v>0</v>
      </c>
      <c r="AR705" s="187" t="s">
        <v>80</v>
      </c>
      <c r="AT705" s="188" t="s">
        <v>71</v>
      </c>
      <c r="AU705" s="188" t="s">
        <v>80</v>
      </c>
      <c r="AY705" s="187" t="s">
        <v>144</v>
      </c>
      <c r="BK705" s="189">
        <f>SUM(BK706:BK765)</f>
        <v>0</v>
      </c>
    </row>
    <row r="706" spans="2:65" s="1" customFormat="1" ht="25.5" customHeight="1">
      <c r="B706" s="41"/>
      <c r="C706" s="192" t="s">
        <v>1647</v>
      </c>
      <c r="D706" s="192" t="s">
        <v>146</v>
      </c>
      <c r="E706" s="193" t="s">
        <v>1648</v>
      </c>
      <c r="F706" s="194" t="s">
        <v>1649</v>
      </c>
      <c r="G706" s="195" t="s">
        <v>310</v>
      </c>
      <c r="H706" s="196">
        <v>5.4020000000000001</v>
      </c>
      <c r="I706" s="197"/>
      <c r="J706" s="198">
        <f>ROUND(I706*H706,2)</f>
        <v>0</v>
      </c>
      <c r="K706" s="194" t="s">
        <v>150</v>
      </c>
      <c r="L706" s="61"/>
      <c r="M706" s="199" t="s">
        <v>21</v>
      </c>
      <c r="N706" s="200" t="s">
        <v>43</v>
      </c>
      <c r="O706" s="42"/>
      <c r="P706" s="201">
        <f>O706*H706</f>
        <v>0</v>
      </c>
      <c r="Q706" s="201">
        <v>0</v>
      </c>
      <c r="R706" s="201">
        <f>Q706*H706</f>
        <v>0</v>
      </c>
      <c r="S706" s="201">
        <v>0</v>
      </c>
      <c r="T706" s="202">
        <f>S706*H706</f>
        <v>0</v>
      </c>
      <c r="AR706" s="24" t="s">
        <v>151</v>
      </c>
      <c r="AT706" s="24" t="s">
        <v>146</v>
      </c>
      <c r="AU706" s="24" t="s">
        <v>82</v>
      </c>
      <c r="AY706" s="24" t="s">
        <v>144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24" t="s">
        <v>80</v>
      </c>
      <c r="BK706" s="203">
        <f>ROUND(I706*H706,2)</f>
        <v>0</v>
      </c>
      <c r="BL706" s="24" t="s">
        <v>151</v>
      </c>
      <c r="BM706" s="24" t="s">
        <v>1650</v>
      </c>
    </row>
    <row r="707" spans="2:65" s="1" customFormat="1" ht="13.5">
      <c r="B707" s="41"/>
      <c r="C707" s="63"/>
      <c r="D707" s="204" t="s">
        <v>153</v>
      </c>
      <c r="E707" s="63"/>
      <c r="F707" s="205" t="s">
        <v>1649</v>
      </c>
      <c r="G707" s="63"/>
      <c r="H707" s="63"/>
      <c r="I707" s="163"/>
      <c r="J707" s="63"/>
      <c r="K707" s="63"/>
      <c r="L707" s="61"/>
      <c r="M707" s="206"/>
      <c r="N707" s="42"/>
      <c r="O707" s="42"/>
      <c r="P707" s="42"/>
      <c r="Q707" s="42"/>
      <c r="R707" s="42"/>
      <c r="S707" s="42"/>
      <c r="T707" s="78"/>
      <c r="AT707" s="24" t="s">
        <v>153</v>
      </c>
      <c r="AU707" s="24" t="s">
        <v>82</v>
      </c>
    </row>
    <row r="708" spans="2:65" s="12" customFormat="1" ht="13.5">
      <c r="B708" s="219"/>
      <c r="C708" s="220"/>
      <c r="D708" s="204" t="s">
        <v>155</v>
      </c>
      <c r="E708" s="221" t="s">
        <v>21</v>
      </c>
      <c r="F708" s="222" t="s">
        <v>1651</v>
      </c>
      <c r="G708" s="220"/>
      <c r="H708" s="221" t="s">
        <v>21</v>
      </c>
      <c r="I708" s="223"/>
      <c r="J708" s="220"/>
      <c r="K708" s="220"/>
      <c r="L708" s="224"/>
      <c r="M708" s="225"/>
      <c r="N708" s="226"/>
      <c r="O708" s="226"/>
      <c r="P708" s="226"/>
      <c r="Q708" s="226"/>
      <c r="R708" s="226"/>
      <c r="S708" s="226"/>
      <c r="T708" s="227"/>
      <c r="AT708" s="228" t="s">
        <v>155</v>
      </c>
      <c r="AU708" s="228" t="s">
        <v>82</v>
      </c>
      <c r="AV708" s="12" t="s">
        <v>80</v>
      </c>
      <c r="AW708" s="12" t="s">
        <v>35</v>
      </c>
      <c r="AX708" s="12" t="s">
        <v>72</v>
      </c>
      <c r="AY708" s="228" t="s">
        <v>144</v>
      </c>
    </row>
    <row r="709" spans="2:65" s="11" customFormat="1" ht="13.5">
      <c r="B709" s="207"/>
      <c r="C709" s="208"/>
      <c r="D709" s="204" t="s">
        <v>155</v>
      </c>
      <c r="E709" s="209" t="s">
        <v>21</v>
      </c>
      <c r="F709" s="210" t="s">
        <v>1652</v>
      </c>
      <c r="G709" s="208"/>
      <c r="H709" s="211">
        <v>5.4020000000000001</v>
      </c>
      <c r="I709" s="212"/>
      <c r="J709" s="208"/>
      <c r="K709" s="208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155</v>
      </c>
      <c r="AU709" s="217" t="s">
        <v>82</v>
      </c>
      <c r="AV709" s="11" t="s">
        <v>82</v>
      </c>
      <c r="AW709" s="11" t="s">
        <v>35</v>
      </c>
      <c r="AX709" s="11" t="s">
        <v>80</v>
      </c>
      <c r="AY709" s="217" t="s">
        <v>144</v>
      </c>
    </row>
    <row r="710" spans="2:65" s="1" customFormat="1" ht="16.5" customHeight="1">
      <c r="B710" s="41"/>
      <c r="C710" s="192" t="s">
        <v>1653</v>
      </c>
      <c r="D710" s="192" t="s">
        <v>146</v>
      </c>
      <c r="E710" s="193" t="s">
        <v>1654</v>
      </c>
      <c r="F710" s="194" t="s">
        <v>1655</v>
      </c>
      <c r="G710" s="195" t="s">
        <v>310</v>
      </c>
      <c r="H710" s="196">
        <v>189.48599999999999</v>
      </c>
      <c r="I710" s="197"/>
      <c r="J710" s="198">
        <f>ROUND(I710*H710,2)</f>
        <v>0</v>
      </c>
      <c r="K710" s="194" t="s">
        <v>150</v>
      </c>
      <c r="L710" s="61"/>
      <c r="M710" s="199" t="s">
        <v>21</v>
      </c>
      <c r="N710" s="200" t="s">
        <v>43</v>
      </c>
      <c r="O710" s="42"/>
      <c r="P710" s="201">
        <f>O710*H710</f>
        <v>0</v>
      </c>
      <c r="Q710" s="201">
        <v>0</v>
      </c>
      <c r="R710" s="201">
        <f>Q710*H710</f>
        <v>0</v>
      </c>
      <c r="S710" s="201">
        <v>0</v>
      </c>
      <c r="T710" s="202">
        <f>S710*H710</f>
        <v>0</v>
      </c>
      <c r="AR710" s="24" t="s">
        <v>151</v>
      </c>
      <c r="AT710" s="24" t="s">
        <v>146</v>
      </c>
      <c r="AU710" s="24" t="s">
        <v>82</v>
      </c>
      <c r="AY710" s="24" t="s">
        <v>144</v>
      </c>
      <c r="BE710" s="203">
        <f>IF(N710="základní",J710,0)</f>
        <v>0</v>
      </c>
      <c r="BF710" s="203">
        <f>IF(N710="snížená",J710,0)</f>
        <v>0</v>
      </c>
      <c r="BG710" s="203">
        <f>IF(N710="zákl. přenesená",J710,0)</f>
        <v>0</v>
      </c>
      <c r="BH710" s="203">
        <f>IF(N710="sníž. přenesená",J710,0)</f>
        <v>0</v>
      </c>
      <c r="BI710" s="203">
        <f>IF(N710="nulová",J710,0)</f>
        <v>0</v>
      </c>
      <c r="BJ710" s="24" t="s">
        <v>80</v>
      </c>
      <c r="BK710" s="203">
        <f>ROUND(I710*H710,2)</f>
        <v>0</v>
      </c>
      <c r="BL710" s="24" t="s">
        <v>151</v>
      </c>
      <c r="BM710" s="24" t="s">
        <v>1656</v>
      </c>
    </row>
    <row r="711" spans="2:65" s="1" customFormat="1" ht="13.5">
      <c r="B711" s="41"/>
      <c r="C711" s="63"/>
      <c r="D711" s="204" t="s">
        <v>153</v>
      </c>
      <c r="E711" s="63"/>
      <c r="F711" s="205" t="s">
        <v>1655</v>
      </c>
      <c r="G711" s="63"/>
      <c r="H711" s="63"/>
      <c r="I711" s="163"/>
      <c r="J711" s="63"/>
      <c r="K711" s="63"/>
      <c r="L711" s="61"/>
      <c r="M711" s="206"/>
      <c r="N711" s="42"/>
      <c r="O711" s="42"/>
      <c r="P711" s="42"/>
      <c r="Q711" s="42"/>
      <c r="R711" s="42"/>
      <c r="S711" s="42"/>
      <c r="T711" s="78"/>
      <c r="AT711" s="24" t="s">
        <v>153</v>
      </c>
      <c r="AU711" s="24" t="s">
        <v>82</v>
      </c>
    </row>
    <row r="712" spans="2:65" s="12" customFormat="1" ht="13.5">
      <c r="B712" s="219"/>
      <c r="C712" s="220"/>
      <c r="D712" s="204" t="s">
        <v>155</v>
      </c>
      <c r="E712" s="221" t="s">
        <v>21</v>
      </c>
      <c r="F712" s="222" t="s">
        <v>1657</v>
      </c>
      <c r="G712" s="220"/>
      <c r="H712" s="221" t="s">
        <v>21</v>
      </c>
      <c r="I712" s="223"/>
      <c r="J712" s="220"/>
      <c r="K712" s="220"/>
      <c r="L712" s="224"/>
      <c r="M712" s="225"/>
      <c r="N712" s="226"/>
      <c r="O712" s="226"/>
      <c r="P712" s="226"/>
      <c r="Q712" s="226"/>
      <c r="R712" s="226"/>
      <c r="S712" s="226"/>
      <c r="T712" s="227"/>
      <c r="AT712" s="228" t="s">
        <v>155</v>
      </c>
      <c r="AU712" s="228" t="s">
        <v>82</v>
      </c>
      <c r="AV712" s="12" t="s">
        <v>80</v>
      </c>
      <c r="AW712" s="12" t="s">
        <v>35</v>
      </c>
      <c r="AX712" s="12" t="s">
        <v>72</v>
      </c>
      <c r="AY712" s="228" t="s">
        <v>144</v>
      </c>
    </row>
    <row r="713" spans="2:65" s="11" customFormat="1" ht="13.5">
      <c r="B713" s="207"/>
      <c r="C713" s="208"/>
      <c r="D713" s="204" t="s">
        <v>155</v>
      </c>
      <c r="E713" s="209" t="s">
        <v>21</v>
      </c>
      <c r="F713" s="210" t="s">
        <v>1658</v>
      </c>
      <c r="G713" s="208"/>
      <c r="H713" s="211">
        <v>11.391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155</v>
      </c>
      <c r="AU713" s="217" t="s">
        <v>82</v>
      </c>
      <c r="AV713" s="11" t="s">
        <v>82</v>
      </c>
      <c r="AW713" s="11" t="s">
        <v>35</v>
      </c>
      <c r="AX713" s="11" t="s">
        <v>72</v>
      </c>
      <c r="AY713" s="217" t="s">
        <v>144</v>
      </c>
    </row>
    <row r="714" spans="2:65" s="11" customFormat="1" ht="13.5">
      <c r="B714" s="207"/>
      <c r="C714" s="208"/>
      <c r="D714" s="204" t="s">
        <v>155</v>
      </c>
      <c r="E714" s="209" t="s">
        <v>21</v>
      </c>
      <c r="F714" s="210" t="s">
        <v>1659</v>
      </c>
      <c r="G714" s="208"/>
      <c r="H714" s="211">
        <v>75.94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155</v>
      </c>
      <c r="AU714" s="217" t="s">
        <v>82</v>
      </c>
      <c r="AV714" s="11" t="s">
        <v>82</v>
      </c>
      <c r="AW714" s="11" t="s">
        <v>35</v>
      </c>
      <c r="AX714" s="11" t="s">
        <v>72</v>
      </c>
      <c r="AY714" s="217" t="s">
        <v>144</v>
      </c>
    </row>
    <row r="715" spans="2:65" s="14" customFormat="1" ht="13.5">
      <c r="B715" s="256"/>
      <c r="C715" s="257"/>
      <c r="D715" s="204" t="s">
        <v>155</v>
      </c>
      <c r="E715" s="258" t="s">
        <v>21</v>
      </c>
      <c r="F715" s="259" t="s">
        <v>1074</v>
      </c>
      <c r="G715" s="257"/>
      <c r="H715" s="260">
        <v>87.331000000000003</v>
      </c>
      <c r="I715" s="261"/>
      <c r="J715" s="257"/>
      <c r="K715" s="257"/>
      <c r="L715" s="262"/>
      <c r="M715" s="263"/>
      <c r="N715" s="264"/>
      <c r="O715" s="264"/>
      <c r="P715" s="264"/>
      <c r="Q715" s="264"/>
      <c r="R715" s="264"/>
      <c r="S715" s="264"/>
      <c r="T715" s="265"/>
      <c r="AT715" s="266" t="s">
        <v>155</v>
      </c>
      <c r="AU715" s="266" t="s">
        <v>82</v>
      </c>
      <c r="AV715" s="14" t="s">
        <v>161</v>
      </c>
      <c r="AW715" s="14" t="s">
        <v>35</v>
      </c>
      <c r="AX715" s="14" t="s">
        <v>72</v>
      </c>
      <c r="AY715" s="266" t="s">
        <v>144</v>
      </c>
    </row>
    <row r="716" spans="2:65" s="12" customFormat="1" ht="13.5">
      <c r="B716" s="219"/>
      <c r="C716" s="220"/>
      <c r="D716" s="204" t="s">
        <v>155</v>
      </c>
      <c r="E716" s="221" t="s">
        <v>21</v>
      </c>
      <c r="F716" s="222" t="s">
        <v>1660</v>
      </c>
      <c r="G716" s="220"/>
      <c r="H716" s="221" t="s">
        <v>21</v>
      </c>
      <c r="I716" s="223"/>
      <c r="J716" s="220"/>
      <c r="K716" s="220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155</v>
      </c>
      <c r="AU716" s="228" t="s">
        <v>82</v>
      </c>
      <c r="AV716" s="12" t="s">
        <v>80</v>
      </c>
      <c r="AW716" s="12" t="s">
        <v>35</v>
      </c>
      <c r="AX716" s="12" t="s">
        <v>72</v>
      </c>
      <c r="AY716" s="228" t="s">
        <v>144</v>
      </c>
    </row>
    <row r="717" spans="2:65" s="11" customFormat="1" ht="13.5">
      <c r="B717" s="207"/>
      <c r="C717" s="208"/>
      <c r="D717" s="204" t="s">
        <v>155</v>
      </c>
      <c r="E717" s="209" t="s">
        <v>21</v>
      </c>
      <c r="F717" s="210" t="s">
        <v>1661</v>
      </c>
      <c r="G717" s="208"/>
      <c r="H717" s="211">
        <v>102.155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155</v>
      </c>
      <c r="AU717" s="217" t="s">
        <v>82</v>
      </c>
      <c r="AV717" s="11" t="s">
        <v>82</v>
      </c>
      <c r="AW717" s="11" t="s">
        <v>35</v>
      </c>
      <c r="AX717" s="11" t="s">
        <v>72</v>
      </c>
      <c r="AY717" s="217" t="s">
        <v>144</v>
      </c>
    </row>
    <row r="718" spans="2:65" s="14" customFormat="1" ht="13.5">
      <c r="B718" s="256"/>
      <c r="C718" s="257"/>
      <c r="D718" s="204" t="s">
        <v>155</v>
      </c>
      <c r="E718" s="258" t="s">
        <v>21</v>
      </c>
      <c r="F718" s="259" t="s">
        <v>1074</v>
      </c>
      <c r="G718" s="257"/>
      <c r="H718" s="260">
        <v>102.155</v>
      </c>
      <c r="I718" s="261"/>
      <c r="J718" s="257"/>
      <c r="K718" s="257"/>
      <c r="L718" s="262"/>
      <c r="M718" s="263"/>
      <c r="N718" s="264"/>
      <c r="O718" s="264"/>
      <c r="P718" s="264"/>
      <c r="Q718" s="264"/>
      <c r="R718" s="264"/>
      <c r="S718" s="264"/>
      <c r="T718" s="265"/>
      <c r="AT718" s="266" t="s">
        <v>155</v>
      </c>
      <c r="AU718" s="266" t="s">
        <v>82</v>
      </c>
      <c r="AV718" s="14" t="s">
        <v>161</v>
      </c>
      <c r="AW718" s="14" t="s">
        <v>35</v>
      </c>
      <c r="AX718" s="14" t="s">
        <v>72</v>
      </c>
      <c r="AY718" s="266" t="s">
        <v>144</v>
      </c>
    </row>
    <row r="719" spans="2:65" s="13" customFormat="1" ht="13.5">
      <c r="B719" s="245"/>
      <c r="C719" s="246"/>
      <c r="D719" s="204" t="s">
        <v>155</v>
      </c>
      <c r="E719" s="247" t="s">
        <v>21</v>
      </c>
      <c r="F719" s="248" t="s">
        <v>947</v>
      </c>
      <c r="G719" s="246"/>
      <c r="H719" s="249">
        <v>189.48599999999999</v>
      </c>
      <c r="I719" s="250"/>
      <c r="J719" s="246"/>
      <c r="K719" s="246"/>
      <c r="L719" s="251"/>
      <c r="M719" s="252"/>
      <c r="N719" s="253"/>
      <c r="O719" s="253"/>
      <c r="P719" s="253"/>
      <c r="Q719" s="253"/>
      <c r="R719" s="253"/>
      <c r="S719" s="253"/>
      <c r="T719" s="254"/>
      <c r="AT719" s="255" t="s">
        <v>155</v>
      </c>
      <c r="AU719" s="255" t="s">
        <v>82</v>
      </c>
      <c r="AV719" s="13" t="s">
        <v>151</v>
      </c>
      <c r="AW719" s="13" t="s">
        <v>35</v>
      </c>
      <c r="AX719" s="13" t="s">
        <v>80</v>
      </c>
      <c r="AY719" s="255" t="s">
        <v>144</v>
      </c>
    </row>
    <row r="720" spans="2:65" s="1" customFormat="1" ht="16.5" customHeight="1">
      <c r="B720" s="41"/>
      <c r="C720" s="192" t="s">
        <v>1662</v>
      </c>
      <c r="D720" s="192" t="s">
        <v>146</v>
      </c>
      <c r="E720" s="193" t="s">
        <v>1663</v>
      </c>
      <c r="F720" s="194" t="s">
        <v>1664</v>
      </c>
      <c r="G720" s="195" t="s">
        <v>310</v>
      </c>
      <c r="H720" s="196">
        <v>2464.931</v>
      </c>
      <c r="I720" s="197"/>
      <c r="J720" s="198">
        <f>ROUND(I720*H720,2)</f>
        <v>0</v>
      </c>
      <c r="K720" s="194" t="s">
        <v>150</v>
      </c>
      <c r="L720" s="61"/>
      <c r="M720" s="199" t="s">
        <v>21</v>
      </c>
      <c r="N720" s="200" t="s">
        <v>43</v>
      </c>
      <c r="O720" s="42"/>
      <c r="P720" s="201">
        <f>O720*H720</f>
        <v>0</v>
      </c>
      <c r="Q720" s="201">
        <v>0</v>
      </c>
      <c r="R720" s="201">
        <f>Q720*H720</f>
        <v>0</v>
      </c>
      <c r="S720" s="201">
        <v>0</v>
      </c>
      <c r="T720" s="202">
        <f>S720*H720</f>
        <v>0</v>
      </c>
      <c r="AR720" s="24" t="s">
        <v>151</v>
      </c>
      <c r="AT720" s="24" t="s">
        <v>146</v>
      </c>
      <c r="AU720" s="24" t="s">
        <v>82</v>
      </c>
      <c r="AY720" s="24" t="s">
        <v>144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24" t="s">
        <v>80</v>
      </c>
      <c r="BK720" s="203">
        <f>ROUND(I720*H720,2)</f>
        <v>0</v>
      </c>
      <c r="BL720" s="24" t="s">
        <v>151</v>
      </c>
      <c r="BM720" s="24" t="s">
        <v>1665</v>
      </c>
    </row>
    <row r="721" spans="2:65" s="1" customFormat="1" ht="13.5">
      <c r="B721" s="41"/>
      <c r="C721" s="63"/>
      <c r="D721" s="204" t="s">
        <v>153</v>
      </c>
      <c r="E721" s="63"/>
      <c r="F721" s="205" t="s">
        <v>1664</v>
      </c>
      <c r="G721" s="63"/>
      <c r="H721" s="63"/>
      <c r="I721" s="163"/>
      <c r="J721" s="63"/>
      <c r="K721" s="63"/>
      <c r="L721" s="61"/>
      <c r="M721" s="206"/>
      <c r="N721" s="42"/>
      <c r="O721" s="42"/>
      <c r="P721" s="42"/>
      <c r="Q721" s="42"/>
      <c r="R721" s="42"/>
      <c r="S721" s="42"/>
      <c r="T721" s="78"/>
      <c r="AT721" s="24" t="s">
        <v>153</v>
      </c>
      <c r="AU721" s="24" t="s">
        <v>82</v>
      </c>
    </row>
    <row r="722" spans="2:65" s="12" customFormat="1" ht="13.5">
      <c r="B722" s="219"/>
      <c r="C722" s="220"/>
      <c r="D722" s="204" t="s">
        <v>155</v>
      </c>
      <c r="E722" s="221" t="s">
        <v>21</v>
      </c>
      <c r="F722" s="222" t="s">
        <v>1666</v>
      </c>
      <c r="G722" s="220"/>
      <c r="H722" s="221" t="s">
        <v>21</v>
      </c>
      <c r="I722" s="223"/>
      <c r="J722" s="220"/>
      <c r="K722" s="220"/>
      <c r="L722" s="224"/>
      <c r="M722" s="225"/>
      <c r="N722" s="226"/>
      <c r="O722" s="226"/>
      <c r="P722" s="226"/>
      <c r="Q722" s="226"/>
      <c r="R722" s="226"/>
      <c r="S722" s="226"/>
      <c r="T722" s="227"/>
      <c r="AT722" s="228" t="s">
        <v>155</v>
      </c>
      <c r="AU722" s="228" t="s">
        <v>82</v>
      </c>
      <c r="AV722" s="12" t="s">
        <v>80</v>
      </c>
      <c r="AW722" s="12" t="s">
        <v>35</v>
      </c>
      <c r="AX722" s="12" t="s">
        <v>72</v>
      </c>
      <c r="AY722" s="228" t="s">
        <v>144</v>
      </c>
    </row>
    <row r="723" spans="2:65" s="11" customFormat="1" ht="13.5">
      <c r="B723" s="207"/>
      <c r="C723" s="208"/>
      <c r="D723" s="204" t="s">
        <v>155</v>
      </c>
      <c r="E723" s="209" t="s">
        <v>21</v>
      </c>
      <c r="F723" s="210" t="s">
        <v>1667</v>
      </c>
      <c r="G723" s="208"/>
      <c r="H723" s="211">
        <v>1940.9449999999999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155</v>
      </c>
      <c r="AU723" s="217" t="s">
        <v>82</v>
      </c>
      <c r="AV723" s="11" t="s">
        <v>82</v>
      </c>
      <c r="AW723" s="11" t="s">
        <v>35</v>
      </c>
      <c r="AX723" s="11" t="s">
        <v>72</v>
      </c>
      <c r="AY723" s="217" t="s">
        <v>144</v>
      </c>
    </row>
    <row r="724" spans="2:65" s="12" customFormat="1" ht="13.5">
      <c r="B724" s="219"/>
      <c r="C724" s="220"/>
      <c r="D724" s="204" t="s">
        <v>155</v>
      </c>
      <c r="E724" s="221" t="s">
        <v>21</v>
      </c>
      <c r="F724" s="222" t="s">
        <v>1668</v>
      </c>
      <c r="G724" s="220"/>
      <c r="H724" s="221" t="s">
        <v>21</v>
      </c>
      <c r="I724" s="223"/>
      <c r="J724" s="220"/>
      <c r="K724" s="220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155</v>
      </c>
      <c r="AU724" s="228" t="s">
        <v>82</v>
      </c>
      <c r="AV724" s="12" t="s">
        <v>80</v>
      </c>
      <c r="AW724" s="12" t="s">
        <v>35</v>
      </c>
      <c r="AX724" s="12" t="s">
        <v>72</v>
      </c>
      <c r="AY724" s="228" t="s">
        <v>144</v>
      </c>
    </row>
    <row r="725" spans="2:65" s="11" customFormat="1" ht="13.5">
      <c r="B725" s="207"/>
      <c r="C725" s="208"/>
      <c r="D725" s="204" t="s">
        <v>155</v>
      </c>
      <c r="E725" s="209" t="s">
        <v>21</v>
      </c>
      <c r="F725" s="210" t="s">
        <v>1669</v>
      </c>
      <c r="G725" s="208"/>
      <c r="H725" s="211">
        <v>261.99299999999999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2" customFormat="1" ht="13.5">
      <c r="B726" s="219"/>
      <c r="C726" s="220"/>
      <c r="D726" s="204" t="s">
        <v>155</v>
      </c>
      <c r="E726" s="221" t="s">
        <v>21</v>
      </c>
      <c r="F726" s="222" t="s">
        <v>1670</v>
      </c>
      <c r="G726" s="220"/>
      <c r="H726" s="221" t="s">
        <v>21</v>
      </c>
      <c r="I726" s="223"/>
      <c r="J726" s="220"/>
      <c r="K726" s="220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155</v>
      </c>
      <c r="AU726" s="228" t="s">
        <v>82</v>
      </c>
      <c r="AV726" s="12" t="s">
        <v>80</v>
      </c>
      <c r="AW726" s="12" t="s">
        <v>35</v>
      </c>
      <c r="AX726" s="12" t="s">
        <v>72</v>
      </c>
      <c r="AY726" s="228" t="s">
        <v>144</v>
      </c>
    </row>
    <row r="727" spans="2:65" s="11" customFormat="1" ht="13.5">
      <c r="B727" s="207"/>
      <c r="C727" s="208"/>
      <c r="D727" s="204" t="s">
        <v>155</v>
      </c>
      <c r="E727" s="209" t="s">
        <v>21</v>
      </c>
      <c r="F727" s="210" t="s">
        <v>1669</v>
      </c>
      <c r="G727" s="208"/>
      <c r="H727" s="211">
        <v>261.99299999999999</v>
      </c>
      <c r="I727" s="212"/>
      <c r="J727" s="208"/>
      <c r="K727" s="208"/>
      <c r="L727" s="213"/>
      <c r="M727" s="214"/>
      <c r="N727" s="215"/>
      <c r="O727" s="215"/>
      <c r="P727" s="215"/>
      <c r="Q727" s="215"/>
      <c r="R727" s="215"/>
      <c r="S727" s="215"/>
      <c r="T727" s="216"/>
      <c r="AT727" s="217" t="s">
        <v>155</v>
      </c>
      <c r="AU727" s="217" t="s">
        <v>82</v>
      </c>
      <c r="AV727" s="11" t="s">
        <v>82</v>
      </c>
      <c r="AW727" s="11" t="s">
        <v>35</v>
      </c>
      <c r="AX727" s="11" t="s">
        <v>72</v>
      </c>
      <c r="AY727" s="217" t="s">
        <v>144</v>
      </c>
    </row>
    <row r="728" spans="2:65" s="13" customFormat="1" ht="13.5">
      <c r="B728" s="245"/>
      <c r="C728" s="246"/>
      <c r="D728" s="204" t="s">
        <v>155</v>
      </c>
      <c r="E728" s="247" t="s">
        <v>21</v>
      </c>
      <c r="F728" s="248" t="s">
        <v>947</v>
      </c>
      <c r="G728" s="246"/>
      <c r="H728" s="249">
        <v>2464.931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AT728" s="255" t="s">
        <v>155</v>
      </c>
      <c r="AU728" s="255" t="s">
        <v>82</v>
      </c>
      <c r="AV728" s="13" t="s">
        <v>151</v>
      </c>
      <c r="AW728" s="13" t="s">
        <v>35</v>
      </c>
      <c r="AX728" s="13" t="s">
        <v>80</v>
      </c>
      <c r="AY728" s="255" t="s">
        <v>144</v>
      </c>
    </row>
    <row r="729" spans="2:65" s="12" customFormat="1" ht="27">
      <c r="B729" s="219"/>
      <c r="C729" s="220"/>
      <c r="D729" s="204" t="s">
        <v>155</v>
      </c>
      <c r="E729" s="221" t="s">
        <v>21</v>
      </c>
      <c r="F729" s="222" t="s">
        <v>1671</v>
      </c>
      <c r="G729" s="220"/>
      <c r="H729" s="221" t="s">
        <v>21</v>
      </c>
      <c r="I729" s="223"/>
      <c r="J729" s="220"/>
      <c r="K729" s="220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155</v>
      </c>
      <c r="AU729" s="228" t="s">
        <v>82</v>
      </c>
      <c r="AV729" s="12" t="s">
        <v>80</v>
      </c>
      <c r="AW729" s="12" t="s">
        <v>35</v>
      </c>
      <c r="AX729" s="12" t="s">
        <v>72</v>
      </c>
      <c r="AY729" s="228" t="s">
        <v>144</v>
      </c>
    </row>
    <row r="730" spans="2:65" s="1" customFormat="1" ht="16.5" customHeight="1">
      <c r="B730" s="41"/>
      <c r="C730" s="192" t="s">
        <v>1672</v>
      </c>
      <c r="D730" s="192" t="s">
        <v>146</v>
      </c>
      <c r="E730" s="193" t="s">
        <v>1673</v>
      </c>
      <c r="F730" s="194" t="s">
        <v>1674</v>
      </c>
      <c r="G730" s="195" t="s">
        <v>310</v>
      </c>
      <c r="H730" s="196">
        <v>243.47</v>
      </c>
      <c r="I730" s="197"/>
      <c r="J730" s="198">
        <f>ROUND(I730*H730,2)</f>
        <v>0</v>
      </c>
      <c r="K730" s="194" t="s">
        <v>150</v>
      </c>
      <c r="L730" s="61"/>
      <c r="M730" s="199" t="s">
        <v>21</v>
      </c>
      <c r="N730" s="200" t="s">
        <v>43</v>
      </c>
      <c r="O730" s="42"/>
      <c r="P730" s="201">
        <f>O730*H730</f>
        <v>0</v>
      </c>
      <c r="Q730" s="201">
        <v>0</v>
      </c>
      <c r="R730" s="201">
        <f>Q730*H730</f>
        <v>0</v>
      </c>
      <c r="S730" s="201">
        <v>0</v>
      </c>
      <c r="T730" s="202">
        <f>S730*H730</f>
        <v>0</v>
      </c>
      <c r="AR730" s="24" t="s">
        <v>151</v>
      </c>
      <c r="AT730" s="24" t="s">
        <v>146</v>
      </c>
      <c r="AU730" s="24" t="s">
        <v>82</v>
      </c>
      <c r="AY730" s="24" t="s">
        <v>144</v>
      </c>
      <c r="BE730" s="203">
        <f>IF(N730="základní",J730,0)</f>
        <v>0</v>
      </c>
      <c r="BF730" s="203">
        <f>IF(N730="snížená",J730,0)</f>
        <v>0</v>
      </c>
      <c r="BG730" s="203">
        <f>IF(N730="zákl. přenesená",J730,0)</f>
        <v>0</v>
      </c>
      <c r="BH730" s="203">
        <f>IF(N730="sníž. přenesená",J730,0)</f>
        <v>0</v>
      </c>
      <c r="BI730" s="203">
        <f>IF(N730="nulová",J730,0)</f>
        <v>0</v>
      </c>
      <c r="BJ730" s="24" t="s">
        <v>80</v>
      </c>
      <c r="BK730" s="203">
        <f>ROUND(I730*H730,2)</f>
        <v>0</v>
      </c>
      <c r="BL730" s="24" t="s">
        <v>151</v>
      </c>
      <c r="BM730" s="24" t="s">
        <v>1675</v>
      </c>
    </row>
    <row r="731" spans="2:65" s="1" customFormat="1" ht="13.5">
      <c r="B731" s="41"/>
      <c r="C731" s="63"/>
      <c r="D731" s="204" t="s">
        <v>153</v>
      </c>
      <c r="E731" s="63"/>
      <c r="F731" s="205" t="s">
        <v>1674</v>
      </c>
      <c r="G731" s="63"/>
      <c r="H731" s="63"/>
      <c r="I731" s="163"/>
      <c r="J731" s="63"/>
      <c r="K731" s="63"/>
      <c r="L731" s="61"/>
      <c r="M731" s="206"/>
      <c r="N731" s="42"/>
      <c r="O731" s="42"/>
      <c r="P731" s="42"/>
      <c r="Q731" s="42"/>
      <c r="R731" s="42"/>
      <c r="S731" s="42"/>
      <c r="T731" s="78"/>
      <c r="AT731" s="24" t="s">
        <v>153</v>
      </c>
      <c r="AU731" s="24" t="s">
        <v>82</v>
      </c>
    </row>
    <row r="732" spans="2:65" s="12" customFormat="1" ht="13.5">
      <c r="B732" s="219"/>
      <c r="C732" s="220"/>
      <c r="D732" s="204" t="s">
        <v>155</v>
      </c>
      <c r="E732" s="221" t="s">
        <v>21</v>
      </c>
      <c r="F732" s="222" t="s">
        <v>1651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 ht="13.5">
      <c r="B733" s="207"/>
      <c r="C733" s="208"/>
      <c r="D733" s="204" t="s">
        <v>155</v>
      </c>
      <c r="E733" s="209" t="s">
        <v>21</v>
      </c>
      <c r="F733" s="210" t="s">
        <v>1652</v>
      </c>
      <c r="G733" s="208"/>
      <c r="H733" s="211">
        <v>5.4020000000000001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72</v>
      </c>
      <c r="AY733" s="217" t="s">
        <v>144</v>
      </c>
    </row>
    <row r="734" spans="2:65" s="14" customFormat="1" ht="13.5">
      <c r="B734" s="256"/>
      <c r="C734" s="257"/>
      <c r="D734" s="204" t="s">
        <v>155</v>
      </c>
      <c r="E734" s="258" t="s">
        <v>21</v>
      </c>
      <c r="F734" s="259" t="s">
        <v>1074</v>
      </c>
      <c r="G734" s="257"/>
      <c r="H734" s="260">
        <v>5.4020000000000001</v>
      </c>
      <c r="I734" s="261"/>
      <c r="J734" s="257"/>
      <c r="K734" s="257"/>
      <c r="L734" s="262"/>
      <c r="M734" s="263"/>
      <c r="N734" s="264"/>
      <c r="O734" s="264"/>
      <c r="P734" s="264"/>
      <c r="Q734" s="264"/>
      <c r="R734" s="264"/>
      <c r="S734" s="264"/>
      <c r="T734" s="265"/>
      <c r="AT734" s="266" t="s">
        <v>155</v>
      </c>
      <c r="AU734" s="266" t="s">
        <v>82</v>
      </c>
      <c r="AV734" s="14" t="s">
        <v>161</v>
      </c>
      <c r="AW734" s="14" t="s">
        <v>35</v>
      </c>
      <c r="AX734" s="14" t="s">
        <v>72</v>
      </c>
      <c r="AY734" s="266" t="s">
        <v>144</v>
      </c>
    </row>
    <row r="735" spans="2:65" s="12" customFormat="1" ht="13.5">
      <c r="B735" s="219"/>
      <c r="C735" s="220"/>
      <c r="D735" s="204" t="s">
        <v>155</v>
      </c>
      <c r="E735" s="221" t="s">
        <v>21</v>
      </c>
      <c r="F735" s="222" t="s">
        <v>1676</v>
      </c>
      <c r="G735" s="220"/>
      <c r="H735" s="221" t="s">
        <v>21</v>
      </c>
      <c r="I735" s="223"/>
      <c r="J735" s="220"/>
      <c r="K735" s="220"/>
      <c r="L735" s="224"/>
      <c r="M735" s="225"/>
      <c r="N735" s="226"/>
      <c r="O735" s="226"/>
      <c r="P735" s="226"/>
      <c r="Q735" s="226"/>
      <c r="R735" s="226"/>
      <c r="S735" s="226"/>
      <c r="T735" s="227"/>
      <c r="AT735" s="228" t="s">
        <v>155</v>
      </c>
      <c r="AU735" s="228" t="s">
        <v>82</v>
      </c>
      <c r="AV735" s="12" t="s">
        <v>80</v>
      </c>
      <c r="AW735" s="12" t="s">
        <v>35</v>
      </c>
      <c r="AX735" s="12" t="s">
        <v>72</v>
      </c>
      <c r="AY735" s="228" t="s">
        <v>144</v>
      </c>
    </row>
    <row r="736" spans="2:65" s="11" customFormat="1" ht="13.5">
      <c r="B736" s="207"/>
      <c r="C736" s="208"/>
      <c r="D736" s="204" t="s">
        <v>155</v>
      </c>
      <c r="E736" s="209" t="s">
        <v>21</v>
      </c>
      <c r="F736" s="210" t="s">
        <v>1677</v>
      </c>
      <c r="G736" s="208"/>
      <c r="H736" s="211">
        <v>185.95</v>
      </c>
      <c r="I736" s="212"/>
      <c r="J736" s="208"/>
      <c r="K736" s="208"/>
      <c r="L736" s="213"/>
      <c r="M736" s="214"/>
      <c r="N736" s="215"/>
      <c r="O736" s="215"/>
      <c r="P736" s="215"/>
      <c r="Q736" s="215"/>
      <c r="R736" s="215"/>
      <c r="S736" s="215"/>
      <c r="T736" s="216"/>
      <c r="AT736" s="217" t="s">
        <v>155</v>
      </c>
      <c r="AU736" s="217" t="s">
        <v>82</v>
      </c>
      <c r="AV736" s="11" t="s">
        <v>82</v>
      </c>
      <c r="AW736" s="11" t="s">
        <v>35</v>
      </c>
      <c r="AX736" s="11" t="s">
        <v>72</v>
      </c>
      <c r="AY736" s="217" t="s">
        <v>144</v>
      </c>
    </row>
    <row r="737" spans="2:65" s="11" customFormat="1" ht="13.5">
      <c r="B737" s="207"/>
      <c r="C737" s="208"/>
      <c r="D737" s="204" t="s">
        <v>155</v>
      </c>
      <c r="E737" s="209" t="s">
        <v>21</v>
      </c>
      <c r="F737" s="210" t="s">
        <v>1678</v>
      </c>
      <c r="G737" s="208"/>
      <c r="H737" s="211">
        <v>38.194000000000003</v>
      </c>
      <c r="I737" s="212"/>
      <c r="J737" s="208"/>
      <c r="K737" s="208"/>
      <c r="L737" s="213"/>
      <c r="M737" s="214"/>
      <c r="N737" s="215"/>
      <c r="O737" s="215"/>
      <c r="P737" s="215"/>
      <c r="Q737" s="215"/>
      <c r="R737" s="215"/>
      <c r="S737" s="215"/>
      <c r="T737" s="216"/>
      <c r="AT737" s="217" t="s">
        <v>155</v>
      </c>
      <c r="AU737" s="217" t="s">
        <v>82</v>
      </c>
      <c r="AV737" s="11" t="s">
        <v>82</v>
      </c>
      <c r="AW737" s="11" t="s">
        <v>35</v>
      </c>
      <c r="AX737" s="11" t="s">
        <v>72</v>
      </c>
      <c r="AY737" s="217" t="s">
        <v>144</v>
      </c>
    </row>
    <row r="738" spans="2:65" s="11" customFormat="1" ht="13.5">
      <c r="B738" s="207"/>
      <c r="C738" s="208"/>
      <c r="D738" s="204" t="s">
        <v>155</v>
      </c>
      <c r="E738" s="209" t="s">
        <v>21</v>
      </c>
      <c r="F738" s="210" t="s">
        <v>1679</v>
      </c>
      <c r="G738" s="208"/>
      <c r="H738" s="211">
        <v>13.58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155</v>
      </c>
      <c r="AU738" s="217" t="s">
        <v>82</v>
      </c>
      <c r="AV738" s="11" t="s">
        <v>82</v>
      </c>
      <c r="AW738" s="11" t="s">
        <v>35</v>
      </c>
      <c r="AX738" s="11" t="s">
        <v>72</v>
      </c>
      <c r="AY738" s="217" t="s">
        <v>144</v>
      </c>
    </row>
    <row r="739" spans="2:65" s="14" customFormat="1" ht="13.5">
      <c r="B739" s="256"/>
      <c r="C739" s="257"/>
      <c r="D739" s="204" t="s">
        <v>155</v>
      </c>
      <c r="E739" s="258" t="s">
        <v>21</v>
      </c>
      <c r="F739" s="259" t="s">
        <v>1074</v>
      </c>
      <c r="G739" s="257"/>
      <c r="H739" s="260">
        <v>237.72399999999999</v>
      </c>
      <c r="I739" s="261"/>
      <c r="J739" s="257"/>
      <c r="K739" s="257"/>
      <c r="L739" s="262"/>
      <c r="M739" s="263"/>
      <c r="N739" s="264"/>
      <c r="O739" s="264"/>
      <c r="P739" s="264"/>
      <c r="Q739" s="264"/>
      <c r="R739" s="264"/>
      <c r="S739" s="264"/>
      <c r="T739" s="265"/>
      <c r="AT739" s="266" t="s">
        <v>155</v>
      </c>
      <c r="AU739" s="266" t="s">
        <v>82</v>
      </c>
      <c r="AV739" s="14" t="s">
        <v>161</v>
      </c>
      <c r="AW739" s="14" t="s">
        <v>35</v>
      </c>
      <c r="AX739" s="14" t="s">
        <v>72</v>
      </c>
      <c r="AY739" s="266" t="s">
        <v>144</v>
      </c>
    </row>
    <row r="740" spans="2:65" s="12" customFormat="1" ht="13.5">
      <c r="B740" s="219"/>
      <c r="C740" s="220"/>
      <c r="D740" s="204" t="s">
        <v>155</v>
      </c>
      <c r="E740" s="221" t="s">
        <v>21</v>
      </c>
      <c r="F740" s="222" t="s">
        <v>1680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 ht="13.5">
      <c r="B741" s="207"/>
      <c r="C741" s="208"/>
      <c r="D741" s="204" t="s">
        <v>155</v>
      </c>
      <c r="E741" s="209" t="s">
        <v>21</v>
      </c>
      <c r="F741" s="210" t="s">
        <v>1681</v>
      </c>
      <c r="G741" s="208"/>
      <c r="H741" s="211">
        <v>0.16400000000000001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72</v>
      </c>
      <c r="AY741" s="217" t="s">
        <v>144</v>
      </c>
    </row>
    <row r="742" spans="2:65" s="11" customFormat="1" ht="13.5">
      <c r="B742" s="207"/>
      <c r="C742" s="208"/>
      <c r="D742" s="204" t="s">
        <v>155</v>
      </c>
      <c r="E742" s="209" t="s">
        <v>21</v>
      </c>
      <c r="F742" s="210" t="s">
        <v>1682</v>
      </c>
      <c r="G742" s="208"/>
      <c r="H742" s="211">
        <v>0.18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72</v>
      </c>
      <c r="AY742" s="217" t="s">
        <v>144</v>
      </c>
    </row>
    <row r="743" spans="2:65" s="14" customFormat="1" ht="13.5">
      <c r="B743" s="256"/>
      <c r="C743" s="257"/>
      <c r="D743" s="204" t="s">
        <v>155</v>
      </c>
      <c r="E743" s="258" t="s">
        <v>21</v>
      </c>
      <c r="F743" s="259" t="s">
        <v>1074</v>
      </c>
      <c r="G743" s="257"/>
      <c r="H743" s="260">
        <v>0.34399999999999997</v>
      </c>
      <c r="I743" s="261"/>
      <c r="J743" s="257"/>
      <c r="K743" s="257"/>
      <c r="L743" s="262"/>
      <c r="M743" s="263"/>
      <c r="N743" s="264"/>
      <c r="O743" s="264"/>
      <c r="P743" s="264"/>
      <c r="Q743" s="264"/>
      <c r="R743" s="264"/>
      <c r="S743" s="264"/>
      <c r="T743" s="265"/>
      <c r="AT743" s="266" t="s">
        <v>155</v>
      </c>
      <c r="AU743" s="266" t="s">
        <v>82</v>
      </c>
      <c r="AV743" s="14" t="s">
        <v>161</v>
      </c>
      <c r="AW743" s="14" t="s">
        <v>35</v>
      </c>
      <c r="AX743" s="14" t="s">
        <v>72</v>
      </c>
      <c r="AY743" s="266" t="s">
        <v>144</v>
      </c>
    </row>
    <row r="744" spans="2:65" s="13" customFormat="1" ht="13.5">
      <c r="B744" s="245"/>
      <c r="C744" s="246"/>
      <c r="D744" s="204" t="s">
        <v>155</v>
      </c>
      <c r="E744" s="247" t="s">
        <v>21</v>
      </c>
      <c r="F744" s="248" t="s">
        <v>947</v>
      </c>
      <c r="G744" s="246"/>
      <c r="H744" s="249">
        <v>243.47</v>
      </c>
      <c r="I744" s="250"/>
      <c r="J744" s="246"/>
      <c r="K744" s="246"/>
      <c r="L744" s="251"/>
      <c r="M744" s="252"/>
      <c r="N744" s="253"/>
      <c r="O744" s="253"/>
      <c r="P744" s="253"/>
      <c r="Q744" s="253"/>
      <c r="R744" s="253"/>
      <c r="S744" s="253"/>
      <c r="T744" s="254"/>
      <c r="AT744" s="255" t="s">
        <v>155</v>
      </c>
      <c r="AU744" s="255" t="s">
        <v>82</v>
      </c>
      <c r="AV744" s="13" t="s">
        <v>151</v>
      </c>
      <c r="AW744" s="13" t="s">
        <v>35</v>
      </c>
      <c r="AX744" s="13" t="s">
        <v>80</v>
      </c>
      <c r="AY744" s="255" t="s">
        <v>144</v>
      </c>
    </row>
    <row r="745" spans="2:65" s="1" customFormat="1" ht="16.5" customHeight="1">
      <c r="B745" s="41"/>
      <c r="C745" s="192" t="s">
        <v>1683</v>
      </c>
      <c r="D745" s="192" t="s">
        <v>146</v>
      </c>
      <c r="E745" s="193" t="s">
        <v>1684</v>
      </c>
      <c r="F745" s="194" t="s">
        <v>1685</v>
      </c>
      <c r="G745" s="195" t="s">
        <v>310</v>
      </c>
      <c r="H745" s="196">
        <v>4625.93</v>
      </c>
      <c r="I745" s="197"/>
      <c r="J745" s="198">
        <f>ROUND(I745*H745,2)</f>
        <v>0</v>
      </c>
      <c r="K745" s="194" t="s">
        <v>150</v>
      </c>
      <c r="L745" s="61"/>
      <c r="M745" s="199" t="s">
        <v>21</v>
      </c>
      <c r="N745" s="200" t="s">
        <v>43</v>
      </c>
      <c r="O745" s="42"/>
      <c r="P745" s="201">
        <f>O745*H745</f>
        <v>0</v>
      </c>
      <c r="Q745" s="201">
        <v>0</v>
      </c>
      <c r="R745" s="201">
        <f>Q745*H745</f>
        <v>0</v>
      </c>
      <c r="S745" s="201">
        <v>0</v>
      </c>
      <c r="T745" s="202">
        <f>S745*H745</f>
        <v>0</v>
      </c>
      <c r="AR745" s="24" t="s">
        <v>151</v>
      </c>
      <c r="AT745" s="24" t="s">
        <v>146</v>
      </c>
      <c r="AU745" s="24" t="s">
        <v>82</v>
      </c>
      <c r="AY745" s="24" t="s">
        <v>144</v>
      </c>
      <c r="BE745" s="203">
        <f>IF(N745="základní",J745,0)</f>
        <v>0</v>
      </c>
      <c r="BF745" s="203">
        <f>IF(N745="snížená",J745,0)</f>
        <v>0</v>
      </c>
      <c r="BG745" s="203">
        <f>IF(N745="zákl. přenesená",J745,0)</f>
        <v>0</v>
      </c>
      <c r="BH745" s="203">
        <f>IF(N745="sníž. přenesená",J745,0)</f>
        <v>0</v>
      </c>
      <c r="BI745" s="203">
        <f>IF(N745="nulová",J745,0)</f>
        <v>0</v>
      </c>
      <c r="BJ745" s="24" t="s">
        <v>80</v>
      </c>
      <c r="BK745" s="203">
        <f>ROUND(I745*H745,2)</f>
        <v>0</v>
      </c>
      <c r="BL745" s="24" t="s">
        <v>151</v>
      </c>
      <c r="BM745" s="24" t="s">
        <v>1686</v>
      </c>
    </row>
    <row r="746" spans="2:65" s="1" customFormat="1" ht="13.5">
      <c r="B746" s="41"/>
      <c r="C746" s="63"/>
      <c r="D746" s="204" t="s">
        <v>153</v>
      </c>
      <c r="E746" s="63"/>
      <c r="F746" s="205" t="s">
        <v>1685</v>
      </c>
      <c r="G746" s="63"/>
      <c r="H746" s="63"/>
      <c r="I746" s="163"/>
      <c r="J746" s="63"/>
      <c r="K746" s="63"/>
      <c r="L746" s="61"/>
      <c r="M746" s="206"/>
      <c r="N746" s="42"/>
      <c r="O746" s="42"/>
      <c r="P746" s="42"/>
      <c r="Q746" s="42"/>
      <c r="R746" s="42"/>
      <c r="S746" s="42"/>
      <c r="T746" s="78"/>
      <c r="AT746" s="24" t="s">
        <v>153</v>
      </c>
      <c r="AU746" s="24" t="s">
        <v>82</v>
      </c>
    </row>
    <row r="747" spans="2:65" s="11" customFormat="1" ht="13.5">
      <c r="B747" s="207"/>
      <c r="C747" s="208"/>
      <c r="D747" s="204" t="s">
        <v>155</v>
      </c>
      <c r="E747" s="209" t="s">
        <v>21</v>
      </c>
      <c r="F747" s="210" t="s">
        <v>1687</v>
      </c>
      <c r="G747" s="208"/>
      <c r="H747" s="211">
        <v>4625.93</v>
      </c>
      <c r="I747" s="212"/>
      <c r="J747" s="208"/>
      <c r="K747" s="208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155</v>
      </c>
      <c r="AU747" s="217" t="s">
        <v>82</v>
      </c>
      <c r="AV747" s="11" t="s">
        <v>82</v>
      </c>
      <c r="AW747" s="11" t="s">
        <v>35</v>
      </c>
      <c r="AX747" s="11" t="s">
        <v>80</v>
      </c>
      <c r="AY747" s="217" t="s">
        <v>144</v>
      </c>
    </row>
    <row r="748" spans="2:65" s="12" customFormat="1" ht="27">
      <c r="B748" s="219"/>
      <c r="C748" s="220"/>
      <c r="D748" s="204" t="s">
        <v>155</v>
      </c>
      <c r="E748" s="221" t="s">
        <v>21</v>
      </c>
      <c r="F748" s="222" t="s">
        <v>1671</v>
      </c>
      <c r="G748" s="220"/>
      <c r="H748" s="221" t="s">
        <v>21</v>
      </c>
      <c r="I748" s="223"/>
      <c r="J748" s="220"/>
      <c r="K748" s="220"/>
      <c r="L748" s="224"/>
      <c r="M748" s="225"/>
      <c r="N748" s="226"/>
      <c r="O748" s="226"/>
      <c r="P748" s="226"/>
      <c r="Q748" s="226"/>
      <c r="R748" s="226"/>
      <c r="S748" s="226"/>
      <c r="T748" s="227"/>
      <c r="AT748" s="228" t="s">
        <v>155</v>
      </c>
      <c r="AU748" s="228" t="s">
        <v>82</v>
      </c>
      <c r="AV748" s="12" t="s">
        <v>80</v>
      </c>
      <c r="AW748" s="12" t="s">
        <v>35</v>
      </c>
      <c r="AX748" s="12" t="s">
        <v>72</v>
      </c>
      <c r="AY748" s="228" t="s">
        <v>144</v>
      </c>
    </row>
    <row r="749" spans="2:65" s="1" customFormat="1" ht="16.5" customHeight="1">
      <c r="B749" s="41"/>
      <c r="C749" s="192" t="s">
        <v>1688</v>
      </c>
      <c r="D749" s="192" t="s">
        <v>146</v>
      </c>
      <c r="E749" s="193" t="s">
        <v>1689</v>
      </c>
      <c r="F749" s="194" t="s">
        <v>1690</v>
      </c>
      <c r="G749" s="195" t="s">
        <v>310</v>
      </c>
      <c r="H749" s="196">
        <v>330.80099999999999</v>
      </c>
      <c r="I749" s="197"/>
      <c r="J749" s="198">
        <f>ROUND(I749*H749,2)</f>
        <v>0</v>
      </c>
      <c r="K749" s="194" t="s">
        <v>150</v>
      </c>
      <c r="L749" s="61"/>
      <c r="M749" s="199" t="s">
        <v>21</v>
      </c>
      <c r="N749" s="200" t="s">
        <v>43</v>
      </c>
      <c r="O749" s="42"/>
      <c r="P749" s="201">
        <f>O749*H749</f>
        <v>0</v>
      </c>
      <c r="Q749" s="201">
        <v>0</v>
      </c>
      <c r="R749" s="201">
        <f>Q749*H749</f>
        <v>0</v>
      </c>
      <c r="S749" s="201">
        <v>0</v>
      </c>
      <c r="T749" s="202">
        <f>S749*H749</f>
        <v>0</v>
      </c>
      <c r="AR749" s="24" t="s">
        <v>151</v>
      </c>
      <c r="AT749" s="24" t="s">
        <v>146</v>
      </c>
      <c r="AU749" s="24" t="s">
        <v>82</v>
      </c>
      <c r="AY749" s="24" t="s">
        <v>144</v>
      </c>
      <c r="BE749" s="203">
        <f>IF(N749="základní",J749,0)</f>
        <v>0</v>
      </c>
      <c r="BF749" s="203">
        <f>IF(N749="snížená",J749,0)</f>
        <v>0</v>
      </c>
      <c r="BG749" s="203">
        <f>IF(N749="zákl. přenesená",J749,0)</f>
        <v>0</v>
      </c>
      <c r="BH749" s="203">
        <f>IF(N749="sníž. přenesená",J749,0)</f>
        <v>0</v>
      </c>
      <c r="BI749" s="203">
        <f>IF(N749="nulová",J749,0)</f>
        <v>0</v>
      </c>
      <c r="BJ749" s="24" t="s">
        <v>80</v>
      </c>
      <c r="BK749" s="203">
        <f>ROUND(I749*H749,2)</f>
        <v>0</v>
      </c>
      <c r="BL749" s="24" t="s">
        <v>151</v>
      </c>
      <c r="BM749" s="24" t="s">
        <v>1691</v>
      </c>
    </row>
    <row r="750" spans="2:65" s="1" customFormat="1" ht="13.5">
      <c r="B750" s="41"/>
      <c r="C750" s="63"/>
      <c r="D750" s="204" t="s">
        <v>153</v>
      </c>
      <c r="E750" s="63"/>
      <c r="F750" s="205" t="s">
        <v>1690</v>
      </c>
      <c r="G750" s="63"/>
      <c r="H750" s="63"/>
      <c r="I750" s="163"/>
      <c r="J750" s="63"/>
      <c r="K750" s="63"/>
      <c r="L750" s="61"/>
      <c r="M750" s="206"/>
      <c r="N750" s="42"/>
      <c r="O750" s="42"/>
      <c r="P750" s="42"/>
      <c r="Q750" s="42"/>
      <c r="R750" s="42"/>
      <c r="S750" s="42"/>
      <c r="T750" s="78"/>
      <c r="AT750" s="24" t="s">
        <v>153</v>
      </c>
      <c r="AU750" s="24" t="s">
        <v>82</v>
      </c>
    </row>
    <row r="751" spans="2:65" s="11" customFormat="1" ht="13.5">
      <c r="B751" s="207"/>
      <c r="C751" s="208"/>
      <c r="D751" s="204" t="s">
        <v>155</v>
      </c>
      <c r="E751" s="209" t="s">
        <v>21</v>
      </c>
      <c r="F751" s="210" t="s">
        <v>1692</v>
      </c>
      <c r="G751" s="208"/>
      <c r="H751" s="211">
        <v>243.47</v>
      </c>
      <c r="I751" s="212"/>
      <c r="J751" s="208"/>
      <c r="K751" s="208"/>
      <c r="L751" s="213"/>
      <c r="M751" s="214"/>
      <c r="N751" s="215"/>
      <c r="O751" s="215"/>
      <c r="P751" s="215"/>
      <c r="Q751" s="215"/>
      <c r="R751" s="215"/>
      <c r="S751" s="215"/>
      <c r="T751" s="216"/>
      <c r="AT751" s="217" t="s">
        <v>155</v>
      </c>
      <c r="AU751" s="217" t="s">
        <v>82</v>
      </c>
      <c r="AV751" s="11" t="s">
        <v>82</v>
      </c>
      <c r="AW751" s="11" t="s">
        <v>35</v>
      </c>
      <c r="AX751" s="11" t="s">
        <v>72</v>
      </c>
      <c r="AY751" s="217" t="s">
        <v>144</v>
      </c>
    </row>
    <row r="752" spans="2:65" s="12" customFormat="1" ht="13.5">
      <c r="B752" s="219"/>
      <c r="C752" s="220"/>
      <c r="D752" s="204" t="s">
        <v>155</v>
      </c>
      <c r="E752" s="221" t="s">
        <v>21</v>
      </c>
      <c r="F752" s="222" t="s">
        <v>1693</v>
      </c>
      <c r="G752" s="220"/>
      <c r="H752" s="221" t="s">
        <v>21</v>
      </c>
      <c r="I752" s="223"/>
      <c r="J752" s="220"/>
      <c r="K752" s="220"/>
      <c r="L752" s="224"/>
      <c r="M752" s="225"/>
      <c r="N752" s="226"/>
      <c r="O752" s="226"/>
      <c r="P752" s="226"/>
      <c r="Q752" s="226"/>
      <c r="R752" s="226"/>
      <c r="S752" s="226"/>
      <c r="T752" s="227"/>
      <c r="AT752" s="228" t="s">
        <v>155</v>
      </c>
      <c r="AU752" s="228" t="s">
        <v>82</v>
      </c>
      <c r="AV752" s="12" t="s">
        <v>80</v>
      </c>
      <c r="AW752" s="12" t="s">
        <v>35</v>
      </c>
      <c r="AX752" s="12" t="s">
        <v>72</v>
      </c>
      <c r="AY752" s="228" t="s">
        <v>144</v>
      </c>
    </row>
    <row r="753" spans="2:65" s="11" customFormat="1" ht="13.5">
      <c r="B753" s="207"/>
      <c r="C753" s="208"/>
      <c r="D753" s="204" t="s">
        <v>155</v>
      </c>
      <c r="E753" s="209" t="s">
        <v>21</v>
      </c>
      <c r="F753" s="210" t="s">
        <v>1694</v>
      </c>
      <c r="G753" s="208"/>
      <c r="H753" s="211">
        <v>87.331000000000003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155</v>
      </c>
      <c r="AU753" s="217" t="s">
        <v>82</v>
      </c>
      <c r="AV753" s="11" t="s">
        <v>82</v>
      </c>
      <c r="AW753" s="11" t="s">
        <v>35</v>
      </c>
      <c r="AX753" s="11" t="s">
        <v>72</v>
      </c>
      <c r="AY753" s="217" t="s">
        <v>144</v>
      </c>
    </row>
    <row r="754" spans="2:65" s="13" customFormat="1" ht="13.5">
      <c r="B754" s="245"/>
      <c r="C754" s="246"/>
      <c r="D754" s="204" t="s">
        <v>155</v>
      </c>
      <c r="E754" s="247" t="s">
        <v>21</v>
      </c>
      <c r="F754" s="248" t="s">
        <v>947</v>
      </c>
      <c r="G754" s="246"/>
      <c r="H754" s="249">
        <v>330.80099999999999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AT754" s="255" t="s">
        <v>155</v>
      </c>
      <c r="AU754" s="255" t="s">
        <v>82</v>
      </c>
      <c r="AV754" s="13" t="s">
        <v>151</v>
      </c>
      <c r="AW754" s="13" t="s">
        <v>35</v>
      </c>
      <c r="AX754" s="13" t="s">
        <v>80</v>
      </c>
      <c r="AY754" s="255" t="s">
        <v>144</v>
      </c>
    </row>
    <row r="755" spans="2:65" s="1" customFormat="1" ht="25.5" customHeight="1">
      <c r="B755" s="41"/>
      <c r="C755" s="192" t="s">
        <v>1695</v>
      </c>
      <c r="D755" s="192" t="s">
        <v>146</v>
      </c>
      <c r="E755" s="193" t="s">
        <v>614</v>
      </c>
      <c r="F755" s="194" t="s">
        <v>615</v>
      </c>
      <c r="G755" s="195" t="s">
        <v>310</v>
      </c>
      <c r="H755" s="196">
        <v>339.87900000000002</v>
      </c>
      <c r="I755" s="197"/>
      <c r="J755" s="198">
        <f>ROUND(I755*H755,2)</f>
        <v>0</v>
      </c>
      <c r="K755" s="194" t="s">
        <v>150</v>
      </c>
      <c r="L755" s="61"/>
      <c r="M755" s="199" t="s">
        <v>21</v>
      </c>
      <c r="N755" s="200" t="s">
        <v>43</v>
      </c>
      <c r="O755" s="42"/>
      <c r="P755" s="201">
        <f>O755*H755</f>
        <v>0</v>
      </c>
      <c r="Q755" s="201">
        <v>0</v>
      </c>
      <c r="R755" s="201">
        <f>Q755*H755</f>
        <v>0</v>
      </c>
      <c r="S755" s="201">
        <v>0</v>
      </c>
      <c r="T755" s="202">
        <f>S755*H755</f>
        <v>0</v>
      </c>
      <c r="AR755" s="24" t="s">
        <v>151</v>
      </c>
      <c r="AT755" s="24" t="s">
        <v>146</v>
      </c>
      <c r="AU755" s="24" t="s">
        <v>82</v>
      </c>
      <c r="AY755" s="24" t="s">
        <v>144</v>
      </c>
      <c r="BE755" s="203">
        <f>IF(N755="základní",J755,0)</f>
        <v>0</v>
      </c>
      <c r="BF755" s="203">
        <f>IF(N755="snížená",J755,0)</f>
        <v>0</v>
      </c>
      <c r="BG755" s="203">
        <f>IF(N755="zákl. přenesená",J755,0)</f>
        <v>0</v>
      </c>
      <c r="BH755" s="203">
        <f>IF(N755="sníž. přenesená",J755,0)</f>
        <v>0</v>
      </c>
      <c r="BI755" s="203">
        <f>IF(N755="nulová",J755,0)</f>
        <v>0</v>
      </c>
      <c r="BJ755" s="24" t="s">
        <v>80</v>
      </c>
      <c r="BK755" s="203">
        <f>ROUND(I755*H755,2)</f>
        <v>0</v>
      </c>
      <c r="BL755" s="24" t="s">
        <v>151</v>
      </c>
      <c r="BM755" s="24" t="s">
        <v>1696</v>
      </c>
    </row>
    <row r="756" spans="2:65" s="1" customFormat="1" ht="13.5">
      <c r="B756" s="41"/>
      <c r="C756" s="63"/>
      <c r="D756" s="204" t="s">
        <v>153</v>
      </c>
      <c r="E756" s="63"/>
      <c r="F756" s="205" t="s">
        <v>615</v>
      </c>
      <c r="G756" s="63"/>
      <c r="H756" s="63"/>
      <c r="I756" s="163"/>
      <c r="J756" s="63"/>
      <c r="K756" s="63"/>
      <c r="L756" s="61"/>
      <c r="M756" s="206"/>
      <c r="N756" s="42"/>
      <c r="O756" s="42"/>
      <c r="P756" s="42"/>
      <c r="Q756" s="42"/>
      <c r="R756" s="42"/>
      <c r="S756" s="42"/>
      <c r="T756" s="78"/>
      <c r="AT756" s="24" t="s">
        <v>153</v>
      </c>
      <c r="AU756" s="24" t="s">
        <v>82</v>
      </c>
    </row>
    <row r="757" spans="2:65" s="12" customFormat="1" ht="13.5">
      <c r="B757" s="219"/>
      <c r="C757" s="220"/>
      <c r="D757" s="204" t="s">
        <v>155</v>
      </c>
      <c r="E757" s="221" t="s">
        <v>21</v>
      </c>
      <c r="F757" s="222" t="s">
        <v>1660</v>
      </c>
      <c r="G757" s="220"/>
      <c r="H757" s="221" t="s">
        <v>21</v>
      </c>
      <c r="I757" s="223"/>
      <c r="J757" s="220"/>
      <c r="K757" s="220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155</v>
      </c>
      <c r="AU757" s="228" t="s">
        <v>82</v>
      </c>
      <c r="AV757" s="12" t="s">
        <v>80</v>
      </c>
      <c r="AW757" s="12" t="s">
        <v>35</v>
      </c>
      <c r="AX757" s="12" t="s">
        <v>72</v>
      </c>
      <c r="AY757" s="228" t="s">
        <v>144</v>
      </c>
    </row>
    <row r="758" spans="2:65" s="11" customFormat="1" ht="13.5">
      <c r="B758" s="207"/>
      <c r="C758" s="208"/>
      <c r="D758" s="204" t="s">
        <v>155</v>
      </c>
      <c r="E758" s="209" t="s">
        <v>21</v>
      </c>
      <c r="F758" s="210" t="s">
        <v>1661</v>
      </c>
      <c r="G758" s="208"/>
      <c r="H758" s="211">
        <v>102.155</v>
      </c>
      <c r="I758" s="212"/>
      <c r="J758" s="208"/>
      <c r="K758" s="208"/>
      <c r="L758" s="213"/>
      <c r="M758" s="214"/>
      <c r="N758" s="215"/>
      <c r="O758" s="215"/>
      <c r="P758" s="215"/>
      <c r="Q758" s="215"/>
      <c r="R758" s="215"/>
      <c r="S758" s="215"/>
      <c r="T758" s="216"/>
      <c r="AT758" s="217" t="s">
        <v>155</v>
      </c>
      <c r="AU758" s="217" t="s">
        <v>82</v>
      </c>
      <c r="AV758" s="11" t="s">
        <v>82</v>
      </c>
      <c r="AW758" s="11" t="s">
        <v>35</v>
      </c>
      <c r="AX758" s="11" t="s">
        <v>72</v>
      </c>
      <c r="AY758" s="217" t="s">
        <v>144</v>
      </c>
    </row>
    <row r="759" spans="2:65" s="14" customFormat="1" ht="13.5">
      <c r="B759" s="256"/>
      <c r="C759" s="257"/>
      <c r="D759" s="204" t="s">
        <v>155</v>
      </c>
      <c r="E759" s="258" t="s">
        <v>21</v>
      </c>
      <c r="F759" s="259" t="s">
        <v>1074</v>
      </c>
      <c r="G759" s="257"/>
      <c r="H759" s="260">
        <v>102.155</v>
      </c>
      <c r="I759" s="261"/>
      <c r="J759" s="257"/>
      <c r="K759" s="257"/>
      <c r="L759" s="262"/>
      <c r="M759" s="263"/>
      <c r="N759" s="264"/>
      <c r="O759" s="264"/>
      <c r="P759" s="264"/>
      <c r="Q759" s="264"/>
      <c r="R759" s="264"/>
      <c r="S759" s="264"/>
      <c r="T759" s="265"/>
      <c r="AT759" s="266" t="s">
        <v>155</v>
      </c>
      <c r="AU759" s="266" t="s">
        <v>82</v>
      </c>
      <c r="AV759" s="14" t="s">
        <v>161</v>
      </c>
      <c r="AW759" s="14" t="s">
        <v>35</v>
      </c>
      <c r="AX759" s="14" t="s">
        <v>72</v>
      </c>
      <c r="AY759" s="266" t="s">
        <v>144</v>
      </c>
    </row>
    <row r="760" spans="2:65" s="12" customFormat="1" ht="13.5">
      <c r="B760" s="219"/>
      <c r="C760" s="220"/>
      <c r="D760" s="204" t="s">
        <v>155</v>
      </c>
      <c r="E760" s="221" t="s">
        <v>21</v>
      </c>
      <c r="F760" s="222" t="s">
        <v>1676</v>
      </c>
      <c r="G760" s="220"/>
      <c r="H760" s="221" t="s">
        <v>21</v>
      </c>
      <c r="I760" s="223"/>
      <c r="J760" s="220"/>
      <c r="K760" s="220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155</v>
      </c>
      <c r="AU760" s="228" t="s">
        <v>82</v>
      </c>
      <c r="AV760" s="12" t="s">
        <v>80</v>
      </c>
      <c r="AW760" s="12" t="s">
        <v>35</v>
      </c>
      <c r="AX760" s="12" t="s">
        <v>72</v>
      </c>
      <c r="AY760" s="228" t="s">
        <v>144</v>
      </c>
    </row>
    <row r="761" spans="2:65" s="11" customFormat="1" ht="13.5">
      <c r="B761" s="207"/>
      <c r="C761" s="208"/>
      <c r="D761" s="204" t="s">
        <v>155</v>
      </c>
      <c r="E761" s="209" t="s">
        <v>21</v>
      </c>
      <c r="F761" s="210" t="s">
        <v>1677</v>
      </c>
      <c r="G761" s="208"/>
      <c r="H761" s="211">
        <v>185.95</v>
      </c>
      <c r="I761" s="212"/>
      <c r="J761" s="208"/>
      <c r="K761" s="208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155</v>
      </c>
      <c r="AU761" s="217" t="s">
        <v>82</v>
      </c>
      <c r="AV761" s="11" t="s">
        <v>82</v>
      </c>
      <c r="AW761" s="11" t="s">
        <v>35</v>
      </c>
      <c r="AX761" s="11" t="s">
        <v>72</v>
      </c>
      <c r="AY761" s="217" t="s">
        <v>144</v>
      </c>
    </row>
    <row r="762" spans="2:65" s="11" customFormat="1" ht="13.5">
      <c r="B762" s="207"/>
      <c r="C762" s="208"/>
      <c r="D762" s="204" t="s">
        <v>155</v>
      </c>
      <c r="E762" s="209" t="s">
        <v>21</v>
      </c>
      <c r="F762" s="210" t="s">
        <v>1678</v>
      </c>
      <c r="G762" s="208"/>
      <c r="H762" s="211">
        <v>38.194000000000003</v>
      </c>
      <c r="I762" s="212"/>
      <c r="J762" s="208"/>
      <c r="K762" s="208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155</v>
      </c>
      <c r="AU762" s="217" t="s">
        <v>82</v>
      </c>
      <c r="AV762" s="11" t="s">
        <v>82</v>
      </c>
      <c r="AW762" s="11" t="s">
        <v>35</v>
      </c>
      <c r="AX762" s="11" t="s">
        <v>72</v>
      </c>
      <c r="AY762" s="217" t="s">
        <v>144</v>
      </c>
    </row>
    <row r="763" spans="2:65" s="11" customFormat="1" ht="13.5">
      <c r="B763" s="207"/>
      <c r="C763" s="208"/>
      <c r="D763" s="204" t="s">
        <v>155</v>
      </c>
      <c r="E763" s="209" t="s">
        <v>21</v>
      </c>
      <c r="F763" s="210" t="s">
        <v>1679</v>
      </c>
      <c r="G763" s="208"/>
      <c r="H763" s="211">
        <v>13.58</v>
      </c>
      <c r="I763" s="212"/>
      <c r="J763" s="208"/>
      <c r="K763" s="208"/>
      <c r="L763" s="213"/>
      <c r="M763" s="214"/>
      <c r="N763" s="215"/>
      <c r="O763" s="215"/>
      <c r="P763" s="215"/>
      <c r="Q763" s="215"/>
      <c r="R763" s="215"/>
      <c r="S763" s="215"/>
      <c r="T763" s="216"/>
      <c r="AT763" s="217" t="s">
        <v>155</v>
      </c>
      <c r="AU763" s="217" t="s">
        <v>82</v>
      </c>
      <c r="AV763" s="11" t="s">
        <v>82</v>
      </c>
      <c r="AW763" s="11" t="s">
        <v>35</v>
      </c>
      <c r="AX763" s="11" t="s">
        <v>72</v>
      </c>
      <c r="AY763" s="217" t="s">
        <v>144</v>
      </c>
    </row>
    <row r="764" spans="2:65" s="14" customFormat="1" ht="13.5">
      <c r="B764" s="256"/>
      <c r="C764" s="257"/>
      <c r="D764" s="204" t="s">
        <v>155</v>
      </c>
      <c r="E764" s="258" t="s">
        <v>21</v>
      </c>
      <c r="F764" s="259" t="s">
        <v>1074</v>
      </c>
      <c r="G764" s="257"/>
      <c r="H764" s="260">
        <v>237.72399999999999</v>
      </c>
      <c r="I764" s="261"/>
      <c r="J764" s="257"/>
      <c r="K764" s="257"/>
      <c r="L764" s="262"/>
      <c r="M764" s="263"/>
      <c r="N764" s="264"/>
      <c r="O764" s="264"/>
      <c r="P764" s="264"/>
      <c r="Q764" s="264"/>
      <c r="R764" s="264"/>
      <c r="S764" s="264"/>
      <c r="T764" s="265"/>
      <c r="AT764" s="266" t="s">
        <v>155</v>
      </c>
      <c r="AU764" s="266" t="s">
        <v>82</v>
      </c>
      <c r="AV764" s="14" t="s">
        <v>161</v>
      </c>
      <c r="AW764" s="14" t="s">
        <v>35</v>
      </c>
      <c r="AX764" s="14" t="s">
        <v>72</v>
      </c>
      <c r="AY764" s="266" t="s">
        <v>144</v>
      </c>
    </row>
    <row r="765" spans="2:65" s="13" customFormat="1" ht="13.5">
      <c r="B765" s="245"/>
      <c r="C765" s="246"/>
      <c r="D765" s="204" t="s">
        <v>155</v>
      </c>
      <c r="E765" s="247" t="s">
        <v>21</v>
      </c>
      <c r="F765" s="248" t="s">
        <v>947</v>
      </c>
      <c r="G765" s="246"/>
      <c r="H765" s="249">
        <v>339.87900000000002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AT765" s="255" t="s">
        <v>155</v>
      </c>
      <c r="AU765" s="255" t="s">
        <v>82</v>
      </c>
      <c r="AV765" s="13" t="s">
        <v>151</v>
      </c>
      <c r="AW765" s="13" t="s">
        <v>35</v>
      </c>
      <c r="AX765" s="13" t="s">
        <v>80</v>
      </c>
      <c r="AY765" s="255" t="s">
        <v>144</v>
      </c>
    </row>
    <row r="766" spans="2:65" s="10" customFormat="1" ht="29.85" customHeight="1">
      <c r="B766" s="176"/>
      <c r="C766" s="177"/>
      <c r="D766" s="178" t="s">
        <v>71</v>
      </c>
      <c r="E766" s="190" t="s">
        <v>619</v>
      </c>
      <c r="F766" s="190" t="s">
        <v>620</v>
      </c>
      <c r="G766" s="177"/>
      <c r="H766" s="177"/>
      <c r="I766" s="180"/>
      <c r="J766" s="191">
        <f>BK766</f>
        <v>0</v>
      </c>
      <c r="K766" s="177"/>
      <c r="L766" s="182"/>
      <c r="M766" s="183"/>
      <c r="N766" s="184"/>
      <c r="O766" s="184"/>
      <c r="P766" s="185">
        <f>SUM(P767:P768)</f>
        <v>0</v>
      </c>
      <c r="Q766" s="184"/>
      <c r="R766" s="185">
        <f>SUM(R767:R768)</f>
        <v>0</v>
      </c>
      <c r="S766" s="184"/>
      <c r="T766" s="186">
        <f>SUM(T767:T768)</f>
        <v>0</v>
      </c>
      <c r="AR766" s="187" t="s">
        <v>80</v>
      </c>
      <c r="AT766" s="188" t="s">
        <v>71</v>
      </c>
      <c r="AU766" s="188" t="s">
        <v>80</v>
      </c>
      <c r="AY766" s="187" t="s">
        <v>144</v>
      </c>
      <c r="BK766" s="189">
        <f>SUM(BK767:BK768)</f>
        <v>0</v>
      </c>
    </row>
    <row r="767" spans="2:65" s="1" customFormat="1" ht="25.5" customHeight="1">
      <c r="B767" s="41"/>
      <c r="C767" s="192" t="s">
        <v>1697</v>
      </c>
      <c r="D767" s="192" t="s">
        <v>146</v>
      </c>
      <c r="E767" s="193" t="s">
        <v>1698</v>
      </c>
      <c r="F767" s="194" t="s">
        <v>1699</v>
      </c>
      <c r="G767" s="195" t="s">
        <v>310</v>
      </c>
      <c r="H767" s="196">
        <v>816.41</v>
      </c>
      <c r="I767" s="197"/>
      <c r="J767" s="198">
        <f>ROUND(I767*H767,2)</f>
        <v>0</v>
      </c>
      <c r="K767" s="194" t="s">
        <v>150</v>
      </c>
      <c r="L767" s="61"/>
      <c r="M767" s="199" t="s">
        <v>21</v>
      </c>
      <c r="N767" s="200" t="s">
        <v>43</v>
      </c>
      <c r="O767" s="42"/>
      <c r="P767" s="201">
        <f>O767*H767</f>
        <v>0</v>
      </c>
      <c r="Q767" s="201">
        <v>0</v>
      </c>
      <c r="R767" s="201">
        <f>Q767*H767</f>
        <v>0</v>
      </c>
      <c r="S767" s="201">
        <v>0</v>
      </c>
      <c r="T767" s="202">
        <f>S767*H767</f>
        <v>0</v>
      </c>
      <c r="AR767" s="24" t="s">
        <v>151</v>
      </c>
      <c r="AT767" s="24" t="s">
        <v>146</v>
      </c>
      <c r="AU767" s="24" t="s">
        <v>82</v>
      </c>
      <c r="AY767" s="24" t="s">
        <v>144</v>
      </c>
      <c r="BE767" s="203">
        <f>IF(N767="základní",J767,0)</f>
        <v>0</v>
      </c>
      <c r="BF767" s="203">
        <f>IF(N767="snížená",J767,0)</f>
        <v>0</v>
      </c>
      <c r="BG767" s="203">
        <f>IF(N767="zákl. přenesená",J767,0)</f>
        <v>0</v>
      </c>
      <c r="BH767" s="203">
        <f>IF(N767="sníž. přenesená",J767,0)</f>
        <v>0</v>
      </c>
      <c r="BI767" s="203">
        <f>IF(N767="nulová",J767,0)</f>
        <v>0</v>
      </c>
      <c r="BJ767" s="24" t="s">
        <v>80</v>
      </c>
      <c r="BK767" s="203">
        <f>ROUND(I767*H767,2)</f>
        <v>0</v>
      </c>
      <c r="BL767" s="24" t="s">
        <v>151</v>
      </c>
      <c r="BM767" s="24" t="s">
        <v>1700</v>
      </c>
    </row>
    <row r="768" spans="2:65" s="1" customFormat="1" ht="13.5">
      <c r="B768" s="41"/>
      <c r="C768" s="63"/>
      <c r="D768" s="204" t="s">
        <v>153</v>
      </c>
      <c r="E768" s="63"/>
      <c r="F768" s="205" t="s">
        <v>1699</v>
      </c>
      <c r="G768" s="63"/>
      <c r="H768" s="63"/>
      <c r="I768" s="163"/>
      <c r="J768" s="63"/>
      <c r="K768" s="63"/>
      <c r="L768" s="61"/>
      <c r="M768" s="206"/>
      <c r="N768" s="42"/>
      <c r="O768" s="42"/>
      <c r="P768" s="42"/>
      <c r="Q768" s="42"/>
      <c r="R768" s="42"/>
      <c r="S768" s="42"/>
      <c r="T768" s="78"/>
      <c r="AT768" s="24" t="s">
        <v>153</v>
      </c>
      <c r="AU768" s="24" t="s">
        <v>82</v>
      </c>
    </row>
    <row r="769" spans="2:65" s="10" customFormat="1" ht="37.35" customHeight="1">
      <c r="B769" s="176"/>
      <c r="C769" s="177"/>
      <c r="D769" s="178" t="s">
        <v>71</v>
      </c>
      <c r="E769" s="179" t="s">
        <v>1701</v>
      </c>
      <c r="F769" s="179" t="s">
        <v>1702</v>
      </c>
      <c r="G769" s="177"/>
      <c r="H769" s="177"/>
      <c r="I769" s="180"/>
      <c r="J769" s="181">
        <f>BK769</f>
        <v>0</v>
      </c>
      <c r="K769" s="177"/>
      <c r="L769" s="182"/>
      <c r="M769" s="183"/>
      <c r="N769" s="184"/>
      <c r="O769" s="184"/>
      <c r="P769" s="185">
        <f>P770</f>
        <v>0</v>
      </c>
      <c r="Q769" s="184"/>
      <c r="R769" s="185">
        <f>R770</f>
        <v>0.88046550000000012</v>
      </c>
      <c r="S769" s="184"/>
      <c r="T769" s="186">
        <f>T770</f>
        <v>0</v>
      </c>
      <c r="AR769" s="187" t="s">
        <v>82</v>
      </c>
      <c r="AT769" s="188" t="s">
        <v>71</v>
      </c>
      <c r="AU769" s="188" t="s">
        <v>72</v>
      </c>
      <c r="AY769" s="187" t="s">
        <v>144</v>
      </c>
      <c r="BK769" s="189">
        <f>BK770</f>
        <v>0</v>
      </c>
    </row>
    <row r="770" spans="2:65" s="10" customFormat="1" ht="19.899999999999999" customHeight="1">
      <c r="B770" s="176"/>
      <c r="C770" s="177"/>
      <c r="D770" s="178" t="s">
        <v>71</v>
      </c>
      <c r="E770" s="190" t="s">
        <v>1703</v>
      </c>
      <c r="F770" s="190" t="s">
        <v>1704</v>
      </c>
      <c r="G770" s="177"/>
      <c r="H770" s="177"/>
      <c r="I770" s="180"/>
      <c r="J770" s="191">
        <f>BK770</f>
        <v>0</v>
      </c>
      <c r="K770" s="177"/>
      <c r="L770" s="182"/>
      <c r="M770" s="183"/>
      <c r="N770" s="184"/>
      <c r="O770" s="184"/>
      <c r="P770" s="185">
        <f>SUM(P771:P812)</f>
        <v>0</v>
      </c>
      <c r="Q770" s="184"/>
      <c r="R770" s="185">
        <f>SUM(R771:R812)</f>
        <v>0.88046550000000012</v>
      </c>
      <c r="S770" s="184"/>
      <c r="T770" s="186">
        <f>SUM(T771:T812)</f>
        <v>0</v>
      </c>
      <c r="AR770" s="187" t="s">
        <v>82</v>
      </c>
      <c r="AT770" s="188" t="s">
        <v>71</v>
      </c>
      <c r="AU770" s="188" t="s">
        <v>80</v>
      </c>
      <c r="AY770" s="187" t="s">
        <v>144</v>
      </c>
      <c r="BK770" s="189">
        <f>SUM(BK771:BK812)</f>
        <v>0</v>
      </c>
    </row>
    <row r="771" spans="2:65" s="1" customFormat="1" ht="16.5" customHeight="1">
      <c r="B771" s="41"/>
      <c r="C771" s="192" t="s">
        <v>1705</v>
      </c>
      <c r="D771" s="192" t="s">
        <v>146</v>
      </c>
      <c r="E771" s="193" t="s">
        <v>1706</v>
      </c>
      <c r="F771" s="194" t="s">
        <v>1707</v>
      </c>
      <c r="G771" s="195" t="s">
        <v>149</v>
      </c>
      <c r="H771" s="196">
        <v>180.90100000000001</v>
      </c>
      <c r="I771" s="197"/>
      <c r="J771" s="198">
        <f>ROUND(I771*H771,2)</f>
        <v>0</v>
      </c>
      <c r="K771" s="194" t="s">
        <v>150</v>
      </c>
      <c r="L771" s="61"/>
      <c r="M771" s="199" t="s">
        <v>21</v>
      </c>
      <c r="N771" s="200" t="s">
        <v>43</v>
      </c>
      <c r="O771" s="42"/>
      <c r="P771" s="201">
        <f>O771*H771</f>
        <v>0</v>
      </c>
      <c r="Q771" s="201">
        <v>0</v>
      </c>
      <c r="R771" s="201">
        <f>Q771*H771</f>
        <v>0</v>
      </c>
      <c r="S771" s="201">
        <v>0</v>
      </c>
      <c r="T771" s="202">
        <f>S771*H771</f>
        <v>0</v>
      </c>
      <c r="AR771" s="24" t="s">
        <v>253</v>
      </c>
      <c r="AT771" s="24" t="s">
        <v>146</v>
      </c>
      <c r="AU771" s="24" t="s">
        <v>82</v>
      </c>
      <c r="AY771" s="24" t="s">
        <v>144</v>
      </c>
      <c r="BE771" s="203">
        <f>IF(N771="základní",J771,0)</f>
        <v>0</v>
      </c>
      <c r="BF771" s="203">
        <f>IF(N771="snížená",J771,0)</f>
        <v>0</v>
      </c>
      <c r="BG771" s="203">
        <f>IF(N771="zákl. přenesená",J771,0)</f>
        <v>0</v>
      </c>
      <c r="BH771" s="203">
        <f>IF(N771="sníž. přenesená",J771,0)</f>
        <v>0</v>
      </c>
      <c r="BI771" s="203">
        <f>IF(N771="nulová",J771,0)</f>
        <v>0</v>
      </c>
      <c r="BJ771" s="24" t="s">
        <v>80</v>
      </c>
      <c r="BK771" s="203">
        <f>ROUND(I771*H771,2)</f>
        <v>0</v>
      </c>
      <c r="BL771" s="24" t="s">
        <v>253</v>
      </c>
      <c r="BM771" s="24" t="s">
        <v>1708</v>
      </c>
    </row>
    <row r="772" spans="2:65" s="1" customFormat="1" ht="13.5">
      <c r="B772" s="41"/>
      <c r="C772" s="63"/>
      <c r="D772" s="204" t="s">
        <v>153</v>
      </c>
      <c r="E772" s="63"/>
      <c r="F772" s="205" t="s">
        <v>1707</v>
      </c>
      <c r="G772" s="63"/>
      <c r="H772" s="63"/>
      <c r="I772" s="163"/>
      <c r="J772" s="63"/>
      <c r="K772" s="63"/>
      <c r="L772" s="61"/>
      <c r="M772" s="206"/>
      <c r="N772" s="42"/>
      <c r="O772" s="42"/>
      <c r="P772" s="42"/>
      <c r="Q772" s="42"/>
      <c r="R772" s="42"/>
      <c r="S772" s="42"/>
      <c r="T772" s="78"/>
      <c r="AT772" s="24" t="s">
        <v>153</v>
      </c>
      <c r="AU772" s="24" t="s">
        <v>82</v>
      </c>
    </row>
    <row r="773" spans="2:65" s="12" customFormat="1" ht="13.5">
      <c r="B773" s="219"/>
      <c r="C773" s="220"/>
      <c r="D773" s="204" t="s">
        <v>155</v>
      </c>
      <c r="E773" s="221" t="s">
        <v>21</v>
      </c>
      <c r="F773" s="222" t="s">
        <v>1709</v>
      </c>
      <c r="G773" s="220"/>
      <c r="H773" s="221" t="s">
        <v>21</v>
      </c>
      <c r="I773" s="223"/>
      <c r="J773" s="220"/>
      <c r="K773" s="220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155</v>
      </c>
      <c r="AU773" s="228" t="s">
        <v>82</v>
      </c>
      <c r="AV773" s="12" t="s">
        <v>80</v>
      </c>
      <c r="AW773" s="12" t="s">
        <v>35</v>
      </c>
      <c r="AX773" s="12" t="s">
        <v>72</v>
      </c>
      <c r="AY773" s="228" t="s">
        <v>144</v>
      </c>
    </row>
    <row r="774" spans="2:65" s="11" customFormat="1" ht="13.5">
      <c r="B774" s="207"/>
      <c r="C774" s="208"/>
      <c r="D774" s="204" t="s">
        <v>155</v>
      </c>
      <c r="E774" s="209" t="s">
        <v>21</v>
      </c>
      <c r="F774" s="210" t="s">
        <v>1710</v>
      </c>
      <c r="G774" s="208"/>
      <c r="H774" s="211">
        <v>47.17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155</v>
      </c>
      <c r="AU774" s="217" t="s">
        <v>82</v>
      </c>
      <c r="AV774" s="11" t="s">
        <v>82</v>
      </c>
      <c r="AW774" s="11" t="s">
        <v>35</v>
      </c>
      <c r="AX774" s="11" t="s">
        <v>72</v>
      </c>
      <c r="AY774" s="217" t="s">
        <v>144</v>
      </c>
    </row>
    <row r="775" spans="2:65" s="11" customFormat="1" ht="13.5">
      <c r="B775" s="207"/>
      <c r="C775" s="208"/>
      <c r="D775" s="204" t="s">
        <v>155</v>
      </c>
      <c r="E775" s="209" t="s">
        <v>21</v>
      </c>
      <c r="F775" s="210" t="s">
        <v>1711</v>
      </c>
      <c r="G775" s="208"/>
      <c r="H775" s="211">
        <v>8.0079999999999991</v>
      </c>
      <c r="I775" s="212"/>
      <c r="J775" s="208"/>
      <c r="K775" s="208"/>
      <c r="L775" s="213"/>
      <c r="M775" s="214"/>
      <c r="N775" s="215"/>
      <c r="O775" s="215"/>
      <c r="P775" s="215"/>
      <c r="Q775" s="215"/>
      <c r="R775" s="215"/>
      <c r="S775" s="215"/>
      <c r="T775" s="216"/>
      <c r="AT775" s="217" t="s">
        <v>155</v>
      </c>
      <c r="AU775" s="217" t="s">
        <v>82</v>
      </c>
      <c r="AV775" s="11" t="s">
        <v>82</v>
      </c>
      <c r="AW775" s="11" t="s">
        <v>35</v>
      </c>
      <c r="AX775" s="11" t="s">
        <v>72</v>
      </c>
      <c r="AY775" s="217" t="s">
        <v>144</v>
      </c>
    </row>
    <row r="776" spans="2:65" s="11" customFormat="1" ht="13.5">
      <c r="B776" s="207"/>
      <c r="C776" s="208"/>
      <c r="D776" s="204" t="s">
        <v>155</v>
      </c>
      <c r="E776" s="209" t="s">
        <v>21</v>
      </c>
      <c r="F776" s="210" t="s">
        <v>1712</v>
      </c>
      <c r="G776" s="208"/>
      <c r="H776" s="211">
        <v>48.78</v>
      </c>
      <c r="I776" s="212"/>
      <c r="J776" s="208"/>
      <c r="K776" s="208"/>
      <c r="L776" s="213"/>
      <c r="M776" s="214"/>
      <c r="N776" s="215"/>
      <c r="O776" s="215"/>
      <c r="P776" s="215"/>
      <c r="Q776" s="215"/>
      <c r="R776" s="215"/>
      <c r="S776" s="215"/>
      <c r="T776" s="216"/>
      <c r="AT776" s="217" t="s">
        <v>155</v>
      </c>
      <c r="AU776" s="217" t="s">
        <v>82</v>
      </c>
      <c r="AV776" s="11" t="s">
        <v>82</v>
      </c>
      <c r="AW776" s="11" t="s">
        <v>35</v>
      </c>
      <c r="AX776" s="11" t="s">
        <v>72</v>
      </c>
      <c r="AY776" s="217" t="s">
        <v>144</v>
      </c>
    </row>
    <row r="777" spans="2:65" s="11" customFormat="1" ht="13.5">
      <c r="B777" s="207"/>
      <c r="C777" s="208"/>
      <c r="D777" s="204" t="s">
        <v>155</v>
      </c>
      <c r="E777" s="209" t="s">
        <v>21</v>
      </c>
      <c r="F777" s="210" t="s">
        <v>1713</v>
      </c>
      <c r="G777" s="208"/>
      <c r="H777" s="211">
        <v>50.887</v>
      </c>
      <c r="I777" s="212"/>
      <c r="J777" s="208"/>
      <c r="K777" s="208"/>
      <c r="L777" s="213"/>
      <c r="M777" s="214"/>
      <c r="N777" s="215"/>
      <c r="O777" s="215"/>
      <c r="P777" s="215"/>
      <c r="Q777" s="215"/>
      <c r="R777" s="215"/>
      <c r="S777" s="215"/>
      <c r="T777" s="216"/>
      <c r="AT777" s="217" t="s">
        <v>155</v>
      </c>
      <c r="AU777" s="217" t="s">
        <v>82</v>
      </c>
      <c r="AV777" s="11" t="s">
        <v>82</v>
      </c>
      <c r="AW777" s="11" t="s">
        <v>35</v>
      </c>
      <c r="AX777" s="11" t="s">
        <v>72</v>
      </c>
      <c r="AY777" s="217" t="s">
        <v>144</v>
      </c>
    </row>
    <row r="778" spans="2:65" s="11" customFormat="1" ht="27">
      <c r="B778" s="207"/>
      <c r="C778" s="208"/>
      <c r="D778" s="204" t="s">
        <v>155</v>
      </c>
      <c r="E778" s="209" t="s">
        <v>21</v>
      </c>
      <c r="F778" s="210" t="s">
        <v>1714</v>
      </c>
      <c r="G778" s="208"/>
      <c r="H778" s="211">
        <v>26.056000000000001</v>
      </c>
      <c r="I778" s="212"/>
      <c r="J778" s="208"/>
      <c r="K778" s="208"/>
      <c r="L778" s="213"/>
      <c r="M778" s="214"/>
      <c r="N778" s="215"/>
      <c r="O778" s="215"/>
      <c r="P778" s="215"/>
      <c r="Q778" s="215"/>
      <c r="R778" s="215"/>
      <c r="S778" s="215"/>
      <c r="T778" s="216"/>
      <c r="AT778" s="217" t="s">
        <v>155</v>
      </c>
      <c r="AU778" s="217" t="s">
        <v>82</v>
      </c>
      <c r="AV778" s="11" t="s">
        <v>82</v>
      </c>
      <c r="AW778" s="11" t="s">
        <v>35</v>
      </c>
      <c r="AX778" s="11" t="s">
        <v>72</v>
      </c>
      <c r="AY778" s="217" t="s">
        <v>144</v>
      </c>
    </row>
    <row r="779" spans="2:65" s="13" customFormat="1" ht="13.5">
      <c r="B779" s="245"/>
      <c r="C779" s="246"/>
      <c r="D779" s="204" t="s">
        <v>155</v>
      </c>
      <c r="E779" s="247" t="s">
        <v>21</v>
      </c>
      <c r="F779" s="248" t="s">
        <v>947</v>
      </c>
      <c r="G779" s="246"/>
      <c r="H779" s="249">
        <v>180.90100000000001</v>
      </c>
      <c r="I779" s="250"/>
      <c r="J779" s="246"/>
      <c r="K779" s="246"/>
      <c r="L779" s="251"/>
      <c r="M779" s="252"/>
      <c r="N779" s="253"/>
      <c r="O779" s="253"/>
      <c r="P779" s="253"/>
      <c r="Q779" s="253"/>
      <c r="R779" s="253"/>
      <c r="S779" s="253"/>
      <c r="T779" s="254"/>
      <c r="AT779" s="255" t="s">
        <v>155</v>
      </c>
      <c r="AU779" s="255" t="s">
        <v>82</v>
      </c>
      <c r="AV779" s="13" t="s">
        <v>151</v>
      </c>
      <c r="AW779" s="13" t="s">
        <v>35</v>
      </c>
      <c r="AX779" s="13" t="s">
        <v>80</v>
      </c>
      <c r="AY779" s="255" t="s">
        <v>144</v>
      </c>
    </row>
    <row r="780" spans="2:65" s="1" customFormat="1" ht="16.5" customHeight="1">
      <c r="B780" s="41"/>
      <c r="C780" s="229" t="s">
        <v>1715</v>
      </c>
      <c r="D780" s="229" t="s">
        <v>273</v>
      </c>
      <c r="E780" s="230" t="s">
        <v>1716</v>
      </c>
      <c r="F780" s="231" t="s">
        <v>1717</v>
      </c>
      <c r="G780" s="232" t="s">
        <v>310</v>
      </c>
      <c r="H780" s="233">
        <v>0.08</v>
      </c>
      <c r="I780" s="234"/>
      <c r="J780" s="235">
        <f>ROUND(I780*H780,2)</f>
        <v>0</v>
      </c>
      <c r="K780" s="231" t="s">
        <v>150</v>
      </c>
      <c r="L780" s="236"/>
      <c r="M780" s="237" t="s">
        <v>21</v>
      </c>
      <c r="N780" s="238" t="s">
        <v>43</v>
      </c>
      <c r="O780" s="42"/>
      <c r="P780" s="201">
        <f>O780*H780</f>
        <v>0</v>
      </c>
      <c r="Q780" s="201">
        <v>1</v>
      </c>
      <c r="R780" s="201">
        <f>Q780*H780</f>
        <v>0.08</v>
      </c>
      <c r="S780" s="201">
        <v>0</v>
      </c>
      <c r="T780" s="202">
        <f>S780*H780</f>
        <v>0</v>
      </c>
      <c r="AR780" s="24" t="s">
        <v>351</v>
      </c>
      <c r="AT780" s="24" t="s">
        <v>273</v>
      </c>
      <c r="AU780" s="24" t="s">
        <v>82</v>
      </c>
      <c r="AY780" s="24" t="s">
        <v>144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24" t="s">
        <v>80</v>
      </c>
      <c r="BK780" s="203">
        <f>ROUND(I780*H780,2)</f>
        <v>0</v>
      </c>
      <c r="BL780" s="24" t="s">
        <v>253</v>
      </c>
      <c r="BM780" s="24" t="s">
        <v>1718</v>
      </c>
    </row>
    <row r="781" spans="2:65" s="1" customFormat="1" ht="13.5">
      <c r="B781" s="41"/>
      <c r="C781" s="63"/>
      <c r="D781" s="204" t="s">
        <v>153</v>
      </c>
      <c r="E781" s="63"/>
      <c r="F781" s="205" t="s">
        <v>1717</v>
      </c>
      <c r="G781" s="63"/>
      <c r="H781" s="63"/>
      <c r="I781" s="163"/>
      <c r="J781" s="63"/>
      <c r="K781" s="63"/>
      <c r="L781" s="61"/>
      <c r="M781" s="206"/>
      <c r="N781" s="42"/>
      <c r="O781" s="42"/>
      <c r="P781" s="42"/>
      <c r="Q781" s="42"/>
      <c r="R781" s="42"/>
      <c r="S781" s="42"/>
      <c r="T781" s="78"/>
      <c r="AT781" s="24" t="s">
        <v>153</v>
      </c>
      <c r="AU781" s="24" t="s">
        <v>82</v>
      </c>
    </row>
    <row r="782" spans="2:65" s="12" customFormat="1" ht="13.5">
      <c r="B782" s="219"/>
      <c r="C782" s="220"/>
      <c r="D782" s="204" t="s">
        <v>155</v>
      </c>
      <c r="E782" s="221" t="s">
        <v>21</v>
      </c>
      <c r="F782" s="222" t="s">
        <v>1719</v>
      </c>
      <c r="G782" s="220"/>
      <c r="H782" s="221" t="s">
        <v>21</v>
      </c>
      <c r="I782" s="223"/>
      <c r="J782" s="220"/>
      <c r="K782" s="220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155</v>
      </c>
      <c r="AU782" s="228" t="s">
        <v>82</v>
      </c>
      <c r="AV782" s="12" t="s">
        <v>80</v>
      </c>
      <c r="AW782" s="12" t="s">
        <v>35</v>
      </c>
      <c r="AX782" s="12" t="s">
        <v>72</v>
      </c>
      <c r="AY782" s="228" t="s">
        <v>144</v>
      </c>
    </row>
    <row r="783" spans="2:65" s="11" customFormat="1" ht="13.5">
      <c r="B783" s="207"/>
      <c r="C783" s="208"/>
      <c r="D783" s="204" t="s">
        <v>155</v>
      </c>
      <c r="E783" s="209" t="s">
        <v>21</v>
      </c>
      <c r="F783" s="210" t="s">
        <v>1720</v>
      </c>
      <c r="G783" s="208"/>
      <c r="H783" s="211">
        <v>0.08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80</v>
      </c>
      <c r="AY783" s="217" t="s">
        <v>144</v>
      </c>
    </row>
    <row r="784" spans="2:65" s="1" customFormat="1" ht="16.5" customHeight="1">
      <c r="B784" s="41"/>
      <c r="C784" s="192" t="s">
        <v>1721</v>
      </c>
      <c r="D784" s="192" t="s">
        <v>146</v>
      </c>
      <c r="E784" s="193" t="s">
        <v>1722</v>
      </c>
      <c r="F784" s="194" t="s">
        <v>1723</v>
      </c>
      <c r="G784" s="195" t="s">
        <v>149</v>
      </c>
      <c r="H784" s="196">
        <v>361.80200000000002</v>
      </c>
      <c r="I784" s="197"/>
      <c r="J784" s="198">
        <f>ROUND(I784*H784,2)</f>
        <v>0</v>
      </c>
      <c r="K784" s="194" t="s">
        <v>150</v>
      </c>
      <c r="L784" s="61"/>
      <c r="M784" s="199" t="s">
        <v>21</v>
      </c>
      <c r="N784" s="200" t="s">
        <v>43</v>
      </c>
      <c r="O784" s="42"/>
      <c r="P784" s="201">
        <f>O784*H784</f>
        <v>0</v>
      </c>
      <c r="Q784" s="201">
        <v>0</v>
      </c>
      <c r="R784" s="201">
        <f>Q784*H784</f>
        <v>0</v>
      </c>
      <c r="S784" s="201">
        <v>0</v>
      </c>
      <c r="T784" s="202">
        <f>S784*H784</f>
        <v>0</v>
      </c>
      <c r="AR784" s="24" t="s">
        <v>253</v>
      </c>
      <c r="AT784" s="24" t="s">
        <v>146</v>
      </c>
      <c r="AU784" s="24" t="s">
        <v>82</v>
      </c>
      <c r="AY784" s="24" t="s">
        <v>144</v>
      </c>
      <c r="BE784" s="203">
        <f>IF(N784="základní",J784,0)</f>
        <v>0</v>
      </c>
      <c r="BF784" s="203">
        <f>IF(N784="snížená",J784,0)</f>
        <v>0</v>
      </c>
      <c r="BG784" s="203">
        <f>IF(N784="zákl. přenesená",J784,0)</f>
        <v>0</v>
      </c>
      <c r="BH784" s="203">
        <f>IF(N784="sníž. přenesená",J784,0)</f>
        <v>0</v>
      </c>
      <c r="BI784" s="203">
        <f>IF(N784="nulová",J784,0)</f>
        <v>0</v>
      </c>
      <c r="BJ784" s="24" t="s">
        <v>80</v>
      </c>
      <c r="BK784" s="203">
        <f>ROUND(I784*H784,2)</f>
        <v>0</v>
      </c>
      <c r="BL784" s="24" t="s">
        <v>253</v>
      </c>
      <c r="BM784" s="24" t="s">
        <v>1724</v>
      </c>
    </row>
    <row r="785" spans="2:65" s="1" customFormat="1" ht="13.5">
      <c r="B785" s="41"/>
      <c r="C785" s="63"/>
      <c r="D785" s="204" t="s">
        <v>153</v>
      </c>
      <c r="E785" s="63"/>
      <c r="F785" s="205" t="s">
        <v>1723</v>
      </c>
      <c r="G785" s="63"/>
      <c r="H785" s="63"/>
      <c r="I785" s="163"/>
      <c r="J785" s="63"/>
      <c r="K785" s="63"/>
      <c r="L785" s="61"/>
      <c r="M785" s="206"/>
      <c r="N785" s="42"/>
      <c r="O785" s="42"/>
      <c r="P785" s="42"/>
      <c r="Q785" s="42"/>
      <c r="R785" s="42"/>
      <c r="S785" s="42"/>
      <c r="T785" s="78"/>
      <c r="AT785" s="24" t="s">
        <v>153</v>
      </c>
      <c r="AU785" s="24" t="s">
        <v>82</v>
      </c>
    </row>
    <row r="786" spans="2:65" s="12" customFormat="1" ht="13.5">
      <c r="B786" s="219"/>
      <c r="C786" s="220"/>
      <c r="D786" s="204" t="s">
        <v>155</v>
      </c>
      <c r="E786" s="221" t="s">
        <v>21</v>
      </c>
      <c r="F786" s="222" t="s">
        <v>1709</v>
      </c>
      <c r="G786" s="220"/>
      <c r="H786" s="221" t="s">
        <v>21</v>
      </c>
      <c r="I786" s="223"/>
      <c r="J786" s="220"/>
      <c r="K786" s="220"/>
      <c r="L786" s="224"/>
      <c r="M786" s="225"/>
      <c r="N786" s="226"/>
      <c r="O786" s="226"/>
      <c r="P786" s="226"/>
      <c r="Q786" s="226"/>
      <c r="R786" s="226"/>
      <c r="S786" s="226"/>
      <c r="T786" s="227"/>
      <c r="AT786" s="228" t="s">
        <v>155</v>
      </c>
      <c r="AU786" s="228" t="s">
        <v>82</v>
      </c>
      <c r="AV786" s="12" t="s">
        <v>80</v>
      </c>
      <c r="AW786" s="12" t="s">
        <v>35</v>
      </c>
      <c r="AX786" s="12" t="s">
        <v>72</v>
      </c>
      <c r="AY786" s="228" t="s">
        <v>144</v>
      </c>
    </row>
    <row r="787" spans="2:65" s="12" customFormat="1" ht="13.5">
      <c r="B787" s="219"/>
      <c r="C787" s="220"/>
      <c r="D787" s="204" t="s">
        <v>155</v>
      </c>
      <c r="E787" s="221" t="s">
        <v>21</v>
      </c>
      <c r="F787" s="222" t="s">
        <v>1725</v>
      </c>
      <c r="G787" s="220"/>
      <c r="H787" s="221" t="s">
        <v>21</v>
      </c>
      <c r="I787" s="223"/>
      <c r="J787" s="220"/>
      <c r="K787" s="220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155</v>
      </c>
      <c r="AU787" s="228" t="s">
        <v>82</v>
      </c>
      <c r="AV787" s="12" t="s">
        <v>80</v>
      </c>
      <c r="AW787" s="12" t="s">
        <v>35</v>
      </c>
      <c r="AX787" s="12" t="s">
        <v>72</v>
      </c>
      <c r="AY787" s="228" t="s">
        <v>144</v>
      </c>
    </row>
    <row r="788" spans="2:65" s="11" customFormat="1" ht="13.5">
      <c r="B788" s="207"/>
      <c r="C788" s="208"/>
      <c r="D788" s="204" t="s">
        <v>155</v>
      </c>
      <c r="E788" s="209" t="s">
        <v>21</v>
      </c>
      <c r="F788" s="210" t="s">
        <v>1726</v>
      </c>
      <c r="G788" s="208"/>
      <c r="H788" s="211">
        <v>361.80200000000002</v>
      </c>
      <c r="I788" s="212"/>
      <c r="J788" s="208"/>
      <c r="K788" s="208"/>
      <c r="L788" s="213"/>
      <c r="M788" s="214"/>
      <c r="N788" s="215"/>
      <c r="O788" s="215"/>
      <c r="P788" s="215"/>
      <c r="Q788" s="215"/>
      <c r="R788" s="215"/>
      <c r="S788" s="215"/>
      <c r="T788" s="216"/>
      <c r="AT788" s="217" t="s">
        <v>155</v>
      </c>
      <c r="AU788" s="217" t="s">
        <v>82</v>
      </c>
      <c r="AV788" s="11" t="s">
        <v>82</v>
      </c>
      <c r="AW788" s="11" t="s">
        <v>35</v>
      </c>
      <c r="AX788" s="11" t="s">
        <v>80</v>
      </c>
      <c r="AY788" s="217" t="s">
        <v>144</v>
      </c>
    </row>
    <row r="789" spans="2:65" s="1" customFormat="1" ht="16.5" customHeight="1">
      <c r="B789" s="41"/>
      <c r="C789" s="229" t="s">
        <v>1727</v>
      </c>
      <c r="D789" s="229" t="s">
        <v>273</v>
      </c>
      <c r="E789" s="230" t="s">
        <v>1728</v>
      </c>
      <c r="F789" s="231" t="s">
        <v>1729</v>
      </c>
      <c r="G789" s="232" t="s">
        <v>310</v>
      </c>
      <c r="H789" s="233">
        <v>0.19900000000000001</v>
      </c>
      <c r="I789" s="234"/>
      <c r="J789" s="235">
        <f>ROUND(I789*H789,2)</f>
        <v>0</v>
      </c>
      <c r="K789" s="231" t="s">
        <v>150</v>
      </c>
      <c r="L789" s="236"/>
      <c r="M789" s="237" t="s">
        <v>21</v>
      </c>
      <c r="N789" s="238" t="s">
        <v>43</v>
      </c>
      <c r="O789" s="42"/>
      <c r="P789" s="201">
        <f>O789*H789</f>
        <v>0</v>
      </c>
      <c r="Q789" s="201">
        <v>1</v>
      </c>
      <c r="R789" s="201">
        <f>Q789*H789</f>
        <v>0.19900000000000001</v>
      </c>
      <c r="S789" s="201">
        <v>0</v>
      </c>
      <c r="T789" s="202">
        <f>S789*H789</f>
        <v>0</v>
      </c>
      <c r="AR789" s="24" t="s">
        <v>351</v>
      </c>
      <c r="AT789" s="24" t="s">
        <v>273</v>
      </c>
      <c r="AU789" s="24" t="s">
        <v>82</v>
      </c>
      <c r="AY789" s="24" t="s">
        <v>144</v>
      </c>
      <c r="BE789" s="203">
        <f>IF(N789="základní",J789,0)</f>
        <v>0</v>
      </c>
      <c r="BF789" s="203">
        <f>IF(N789="snížená",J789,0)</f>
        <v>0</v>
      </c>
      <c r="BG789" s="203">
        <f>IF(N789="zákl. přenesená",J789,0)</f>
        <v>0</v>
      </c>
      <c r="BH789" s="203">
        <f>IF(N789="sníž. přenesená",J789,0)</f>
        <v>0</v>
      </c>
      <c r="BI789" s="203">
        <f>IF(N789="nulová",J789,0)</f>
        <v>0</v>
      </c>
      <c r="BJ789" s="24" t="s">
        <v>80</v>
      </c>
      <c r="BK789" s="203">
        <f>ROUND(I789*H789,2)</f>
        <v>0</v>
      </c>
      <c r="BL789" s="24" t="s">
        <v>253</v>
      </c>
      <c r="BM789" s="24" t="s">
        <v>1730</v>
      </c>
    </row>
    <row r="790" spans="2:65" s="1" customFormat="1" ht="13.5">
      <c r="B790" s="41"/>
      <c r="C790" s="63"/>
      <c r="D790" s="204" t="s">
        <v>153</v>
      </c>
      <c r="E790" s="63"/>
      <c r="F790" s="205" t="s">
        <v>1729</v>
      </c>
      <c r="G790" s="63"/>
      <c r="H790" s="63"/>
      <c r="I790" s="163"/>
      <c r="J790" s="63"/>
      <c r="K790" s="63"/>
      <c r="L790" s="61"/>
      <c r="M790" s="206"/>
      <c r="N790" s="42"/>
      <c r="O790" s="42"/>
      <c r="P790" s="42"/>
      <c r="Q790" s="42"/>
      <c r="R790" s="42"/>
      <c r="S790" s="42"/>
      <c r="T790" s="78"/>
      <c r="AT790" s="24" t="s">
        <v>153</v>
      </c>
      <c r="AU790" s="24" t="s">
        <v>82</v>
      </c>
    </row>
    <row r="791" spans="2:65" s="12" customFormat="1" ht="13.5">
      <c r="B791" s="219"/>
      <c r="C791" s="220"/>
      <c r="D791" s="204" t="s">
        <v>155</v>
      </c>
      <c r="E791" s="221" t="s">
        <v>21</v>
      </c>
      <c r="F791" s="222" t="s">
        <v>1731</v>
      </c>
      <c r="G791" s="220"/>
      <c r="H791" s="221" t="s">
        <v>21</v>
      </c>
      <c r="I791" s="223"/>
      <c r="J791" s="220"/>
      <c r="K791" s="220"/>
      <c r="L791" s="224"/>
      <c r="M791" s="225"/>
      <c r="N791" s="226"/>
      <c r="O791" s="226"/>
      <c r="P791" s="226"/>
      <c r="Q791" s="226"/>
      <c r="R791" s="226"/>
      <c r="S791" s="226"/>
      <c r="T791" s="227"/>
      <c r="AT791" s="228" t="s">
        <v>155</v>
      </c>
      <c r="AU791" s="228" t="s">
        <v>82</v>
      </c>
      <c r="AV791" s="12" t="s">
        <v>80</v>
      </c>
      <c r="AW791" s="12" t="s">
        <v>35</v>
      </c>
      <c r="AX791" s="12" t="s">
        <v>72</v>
      </c>
      <c r="AY791" s="228" t="s">
        <v>144</v>
      </c>
    </row>
    <row r="792" spans="2:65" s="11" customFormat="1" ht="13.5">
      <c r="B792" s="207"/>
      <c r="C792" s="208"/>
      <c r="D792" s="204" t="s">
        <v>155</v>
      </c>
      <c r="E792" s="209" t="s">
        <v>21</v>
      </c>
      <c r="F792" s="210" t="s">
        <v>1732</v>
      </c>
      <c r="G792" s="208"/>
      <c r="H792" s="211">
        <v>0.19900000000000001</v>
      </c>
      <c r="I792" s="212"/>
      <c r="J792" s="208"/>
      <c r="K792" s="208"/>
      <c r="L792" s="213"/>
      <c r="M792" s="214"/>
      <c r="N792" s="215"/>
      <c r="O792" s="215"/>
      <c r="P792" s="215"/>
      <c r="Q792" s="215"/>
      <c r="R792" s="215"/>
      <c r="S792" s="215"/>
      <c r="T792" s="216"/>
      <c r="AT792" s="217" t="s">
        <v>155</v>
      </c>
      <c r="AU792" s="217" t="s">
        <v>82</v>
      </c>
      <c r="AV792" s="11" t="s">
        <v>82</v>
      </c>
      <c r="AW792" s="11" t="s">
        <v>35</v>
      </c>
      <c r="AX792" s="11" t="s">
        <v>80</v>
      </c>
      <c r="AY792" s="217" t="s">
        <v>144</v>
      </c>
    </row>
    <row r="793" spans="2:65" s="1" customFormat="1" ht="25.5" customHeight="1">
      <c r="B793" s="41"/>
      <c r="C793" s="192" t="s">
        <v>1733</v>
      </c>
      <c r="D793" s="192" t="s">
        <v>146</v>
      </c>
      <c r="E793" s="193" t="s">
        <v>1734</v>
      </c>
      <c r="F793" s="194" t="s">
        <v>1735</v>
      </c>
      <c r="G793" s="195" t="s">
        <v>149</v>
      </c>
      <c r="H793" s="196">
        <v>58.8</v>
      </c>
      <c r="I793" s="197"/>
      <c r="J793" s="198">
        <f>ROUND(I793*H793,2)</f>
        <v>0</v>
      </c>
      <c r="K793" s="194" t="s">
        <v>150</v>
      </c>
      <c r="L793" s="61"/>
      <c r="M793" s="199" t="s">
        <v>21</v>
      </c>
      <c r="N793" s="200" t="s">
        <v>43</v>
      </c>
      <c r="O793" s="42"/>
      <c r="P793" s="201">
        <f>O793*H793</f>
        <v>0</v>
      </c>
      <c r="Q793" s="201">
        <v>0</v>
      </c>
      <c r="R793" s="201">
        <f>Q793*H793</f>
        <v>0</v>
      </c>
      <c r="S793" s="201">
        <v>0</v>
      </c>
      <c r="T793" s="202">
        <f>S793*H793</f>
        <v>0</v>
      </c>
      <c r="AR793" s="24" t="s">
        <v>253</v>
      </c>
      <c r="AT793" s="24" t="s">
        <v>146</v>
      </c>
      <c r="AU793" s="24" t="s">
        <v>82</v>
      </c>
      <c r="AY793" s="24" t="s">
        <v>144</v>
      </c>
      <c r="BE793" s="203">
        <f>IF(N793="základní",J793,0)</f>
        <v>0</v>
      </c>
      <c r="BF793" s="203">
        <f>IF(N793="snížená",J793,0)</f>
        <v>0</v>
      </c>
      <c r="BG793" s="203">
        <f>IF(N793="zákl. přenesená",J793,0)</f>
        <v>0</v>
      </c>
      <c r="BH793" s="203">
        <f>IF(N793="sníž. přenesená",J793,0)</f>
        <v>0</v>
      </c>
      <c r="BI793" s="203">
        <f>IF(N793="nulová",J793,0)</f>
        <v>0</v>
      </c>
      <c r="BJ793" s="24" t="s">
        <v>80</v>
      </c>
      <c r="BK793" s="203">
        <f>ROUND(I793*H793,2)</f>
        <v>0</v>
      </c>
      <c r="BL793" s="24" t="s">
        <v>253</v>
      </c>
      <c r="BM793" s="24" t="s">
        <v>1736</v>
      </c>
    </row>
    <row r="794" spans="2:65" s="1" customFormat="1" ht="13.5">
      <c r="B794" s="41"/>
      <c r="C794" s="63"/>
      <c r="D794" s="204" t="s">
        <v>153</v>
      </c>
      <c r="E794" s="63"/>
      <c r="F794" s="205" t="s">
        <v>1735</v>
      </c>
      <c r="G794" s="63"/>
      <c r="H794" s="63"/>
      <c r="I794" s="163"/>
      <c r="J794" s="63"/>
      <c r="K794" s="63"/>
      <c r="L794" s="61"/>
      <c r="M794" s="206"/>
      <c r="N794" s="42"/>
      <c r="O794" s="42"/>
      <c r="P794" s="42"/>
      <c r="Q794" s="42"/>
      <c r="R794" s="42"/>
      <c r="S794" s="42"/>
      <c r="T794" s="78"/>
      <c r="AT794" s="24" t="s">
        <v>153</v>
      </c>
      <c r="AU794" s="24" t="s">
        <v>82</v>
      </c>
    </row>
    <row r="795" spans="2:65" s="12" customFormat="1" ht="13.5">
      <c r="B795" s="219"/>
      <c r="C795" s="220"/>
      <c r="D795" s="204" t="s">
        <v>155</v>
      </c>
      <c r="E795" s="221" t="s">
        <v>21</v>
      </c>
      <c r="F795" s="222" t="s">
        <v>1737</v>
      </c>
      <c r="G795" s="220"/>
      <c r="H795" s="221" t="s">
        <v>21</v>
      </c>
      <c r="I795" s="223"/>
      <c r="J795" s="220"/>
      <c r="K795" s="220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155</v>
      </c>
      <c r="AU795" s="228" t="s">
        <v>82</v>
      </c>
      <c r="AV795" s="12" t="s">
        <v>80</v>
      </c>
      <c r="AW795" s="12" t="s">
        <v>35</v>
      </c>
      <c r="AX795" s="12" t="s">
        <v>72</v>
      </c>
      <c r="AY795" s="228" t="s">
        <v>144</v>
      </c>
    </row>
    <row r="796" spans="2:65" s="11" customFormat="1" ht="13.5">
      <c r="B796" s="207"/>
      <c r="C796" s="208"/>
      <c r="D796" s="204" t="s">
        <v>155</v>
      </c>
      <c r="E796" s="209" t="s">
        <v>21</v>
      </c>
      <c r="F796" s="210" t="s">
        <v>1738</v>
      </c>
      <c r="G796" s="208"/>
      <c r="H796" s="211">
        <v>58.8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" customFormat="1" ht="16.5" customHeight="1">
      <c r="B797" s="41"/>
      <c r="C797" s="229" t="s">
        <v>1739</v>
      </c>
      <c r="D797" s="229" t="s">
        <v>273</v>
      </c>
      <c r="E797" s="230" t="s">
        <v>1740</v>
      </c>
      <c r="F797" s="231" t="s">
        <v>1741</v>
      </c>
      <c r="G797" s="232" t="s">
        <v>149</v>
      </c>
      <c r="H797" s="233">
        <v>67.62</v>
      </c>
      <c r="I797" s="234"/>
      <c r="J797" s="235">
        <f>ROUND(I797*H797,2)</f>
        <v>0</v>
      </c>
      <c r="K797" s="231" t="s">
        <v>150</v>
      </c>
      <c r="L797" s="236"/>
      <c r="M797" s="237" t="s">
        <v>21</v>
      </c>
      <c r="N797" s="238" t="s">
        <v>43</v>
      </c>
      <c r="O797" s="42"/>
      <c r="P797" s="201">
        <f>O797*H797</f>
        <v>0</v>
      </c>
      <c r="Q797" s="201">
        <v>4.4999999999999997E-3</v>
      </c>
      <c r="R797" s="201">
        <f>Q797*H797</f>
        <v>0.30429</v>
      </c>
      <c r="S797" s="201">
        <v>0</v>
      </c>
      <c r="T797" s="202">
        <f>S797*H797</f>
        <v>0</v>
      </c>
      <c r="AR797" s="24" t="s">
        <v>351</v>
      </c>
      <c r="AT797" s="24" t="s">
        <v>273</v>
      </c>
      <c r="AU797" s="24" t="s">
        <v>82</v>
      </c>
      <c r="AY797" s="24" t="s">
        <v>144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80</v>
      </c>
      <c r="BK797" s="203">
        <f>ROUND(I797*H797,2)</f>
        <v>0</v>
      </c>
      <c r="BL797" s="24" t="s">
        <v>253</v>
      </c>
      <c r="BM797" s="24" t="s">
        <v>1742</v>
      </c>
    </row>
    <row r="798" spans="2:65" s="1" customFormat="1" ht="13.5">
      <c r="B798" s="41"/>
      <c r="C798" s="63"/>
      <c r="D798" s="204" t="s">
        <v>153</v>
      </c>
      <c r="E798" s="63"/>
      <c r="F798" s="205" t="s">
        <v>1741</v>
      </c>
      <c r="G798" s="63"/>
      <c r="H798" s="63"/>
      <c r="I798" s="163"/>
      <c r="J798" s="63"/>
      <c r="K798" s="63"/>
      <c r="L798" s="61"/>
      <c r="M798" s="206"/>
      <c r="N798" s="42"/>
      <c r="O798" s="42"/>
      <c r="P798" s="42"/>
      <c r="Q798" s="42"/>
      <c r="R798" s="42"/>
      <c r="S798" s="42"/>
      <c r="T798" s="78"/>
      <c r="AT798" s="24" t="s">
        <v>153</v>
      </c>
      <c r="AU798" s="24" t="s">
        <v>82</v>
      </c>
    </row>
    <row r="799" spans="2:65" s="11" customFormat="1" ht="13.5">
      <c r="B799" s="207"/>
      <c r="C799" s="208"/>
      <c r="D799" s="204" t="s">
        <v>155</v>
      </c>
      <c r="E799" s="209" t="s">
        <v>21</v>
      </c>
      <c r="F799" s="210" t="s">
        <v>1743</v>
      </c>
      <c r="G799" s="208"/>
      <c r="H799" s="211">
        <v>67.62</v>
      </c>
      <c r="I799" s="212"/>
      <c r="J799" s="208"/>
      <c r="K799" s="208"/>
      <c r="L799" s="213"/>
      <c r="M799" s="214"/>
      <c r="N799" s="215"/>
      <c r="O799" s="215"/>
      <c r="P799" s="215"/>
      <c r="Q799" s="215"/>
      <c r="R799" s="215"/>
      <c r="S799" s="215"/>
      <c r="T799" s="216"/>
      <c r="AT799" s="217" t="s">
        <v>155</v>
      </c>
      <c r="AU799" s="217" t="s">
        <v>82</v>
      </c>
      <c r="AV799" s="11" t="s">
        <v>82</v>
      </c>
      <c r="AW799" s="11" t="s">
        <v>35</v>
      </c>
      <c r="AX799" s="11" t="s">
        <v>80</v>
      </c>
      <c r="AY799" s="217" t="s">
        <v>144</v>
      </c>
    </row>
    <row r="800" spans="2:65" s="1" customFormat="1" ht="25.5" customHeight="1">
      <c r="B800" s="41"/>
      <c r="C800" s="192" t="s">
        <v>1744</v>
      </c>
      <c r="D800" s="192" t="s">
        <v>146</v>
      </c>
      <c r="E800" s="193" t="s">
        <v>1745</v>
      </c>
      <c r="F800" s="194" t="s">
        <v>1746</v>
      </c>
      <c r="G800" s="195" t="s">
        <v>149</v>
      </c>
      <c r="H800" s="196">
        <v>57.424999999999997</v>
      </c>
      <c r="I800" s="197"/>
      <c r="J800" s="198">
        <f>ROUND(I800*H800,2)</f>
        <v>0</v>
      </c>
      <c r="K800" s="194" t="s">
        <v>150</v>
      </c>
      <c r="L800" s="61"/>
      <c r="M800" s="199" t="s">
        <v>21</v>
      </c>
      <c r="N800" s="200" t="s">
        <v>43</v>
      </c>
      <c r="O800" s="42"/>
      <c r="P800" s="201">
        <f>O800*H800</f>
        <v>0</v>
      </c>
      <c r="Q800" s="201">
        <v>0</v>
      </c>
      <c r="R800" s="201">
        <f>Q800*H800</f>
        <v>0</v>
      </c>
      <c r="S800" s="201">
        <v>0</v>
      </c>
      <c r="T800" s="202">
        <f>S800*H800</f>
        <v>0</v>
      </c>
      <c r="AR800" s="24" t="s">
        <v>253</v>
      </c>
      <c r="AT800" s="24" t="s">
        <v>146</v>
      </c>
      <c r="AU800" s="24" t="s">
        <v>82</v>
      </c>
      <c r="AY800" s="24" t="s">
        <v>144</v>
      </c>
      <c r="BE800" s="203">
        <f>IF(N800="základní",J800,0)</f>
        <v>0</v>
      </c>
      <c r="BF800" s="203">
        <f>IF(N800="snížená",J800,0)</f>
        <v>0</v>
      </c>
      <c r="BG800" s="203">
        <f>IF(N800="zákl. přenesená",J800,0)</f>
        <v>0</v>
      </c>
      <c r="BH800" s="203">
        <f>IF(N800="sníž. přenesená",J800,0)</f>
        <v>0</v>
      </c>
      <c r="BI800" s="203">
        <f>IF(N800="nulová",J800,0)</f>
        <v>0</v>
      </c>
      <c r="BJ800" s="24" t="s">
        <v>80</v>
      </c>
      <c r="BK800" s="203">
        <f>ROUND(I800*H800,2)</f>
        <v>0</v>
      </c>
      <c r="BL800" s="24" t="s">
        <v>253</v>
      </c>
      <c r="BM800" s="24" t="s">
        <v>1747</v>
      </c>
    </row>
    <row r="801" spans="2:65" s="1" customFormat="1" ht="13.5">
      <c r="B801" s="41"/>
      <c r="C801" s="63"/>
      <c r="D801" s="204" t="s">
        <v>153</v>
      </c>
      <c r="E801" s="63"/>
      <c r="F801" s="205" t="s">
        <v>1746</v>
      </c>
      <c r="G801" s="63"/>
      <c r="H801" s="63"/>
      <c r="I801" s="163"/>
      <c r="J801" s="63"/>
      <c r="K801" s="63"/>
      <c r="L801" s="61"/>
      <c r="M801" s="206"/>
      <c r="N801" s="42"/>
      <c r="O801" s="42"/>
      <c r="P801" s="42"/>
      <c r="Q801" s="42"/>
      <c r="R801" s="42"/>
      <c r="S801" s="42"/>
      <c r="T801" s="78"/>
      <c r="AT801" s="24" t="s">
        <v>153</v>
      </c>
      <c r="AU801" s="24" t="s">
        <v>82</v>
      </c>
    </row>
    <row r="802" spans="2:65" s="12" customFormat="1" ht="13.5">
      <c r="B802" s="219"/>
      <c r="C802" s="220"/>
      <c r="D802" s="204" t="s">
        <v>155</v>
      </c>
      <c r="E802" s="221" t="s">
        <v>21</v>
      </c>
      <c r="F802" s="222" t="s">
        <v>1748</v>
      </c>
      <c r="G802" s="220"/>
      <c r="H802" s="221" t="s">
        <v>21</v>
      </c>
      <c r="I802" s="223"/>
      <c r="J802" s="220"/>
      <c r="K802" s="220"/>
      <c r="L802" s="224"/>
      <c r="M802" s="225"/>
      <c r="N802" s="226"/>
      <c r="O802" s="226"/>
      <c r="P802" s="226"/>
      <c r="Q802" s="226"/>
      <c r="R802" s="226"/>
      <c r="S802" s="226"/>
      <c r="T802" s="227"/>
      <c r="AT802" s="228" t="s">
        <v>155</v>
      </c>
      <c r="AU802" s="228" t="s">
        <v>82</v>
      </c>
      <c r="AV802" s="12" t="s">
        <v>80</v>
      </c>
      <c r="AW802" s="12" t="s">
        <v>35</v>
      </c>
      <c r="AX802" s="12" t="s">
        <v>72</v>
      </c>
      <c r="AY802" s="228" t="s">
        <v>144</v>
      </c>
    </row>
    <row r="803" spans="2:65" s="11" customFormat="1" ht="13.5">
      <c r="B803" s="207"/>
      <c r="C803" s="208"/>
      <c r="D803" s="204" t="s">
        <v>155</v>
      </c>
      <c r="E803" s="209" t="s">
        <v>21</v>
      </c>
      <c r="F803" s="210" t="s">
        <v>1749</v>
      </c>
      <c r="G803" s="208"/>
      <c r="H803" s="211">
        <v>7.75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155</v>
      </c>
      <c r="AU803" s="217" t="s">
        <v>82</v>
      </c>
      <c r="AV803" s="11" t="s">
        <v>82</v>
      </c>
      <c r="AW803" s="11" t="s">
        <v>35</v>
      </c>
      <c r="AX803" s="11" t="s">
        <v>72</v>
      </c>
      <c r="AY803" s="217" t="s">
        <v>144</v>
      </c>
    </row>
    <row r="804" spans="2:65" s="11" customFormat="1" ht="13.5">
      <c r="B804" s="207"/>
      <c r="C804" s="208"/>
      <c r="D804" s="204" t="s">
        <v>155</v>
      </c>
      <c r="E804" s="209" t="s">
        <v>21</v>
      </c>
      <c r="F804" s="210" t="s">
        <v>1750</v>
      </c>
      <c r="G804" s="208"/>
      <c r="H804" s="211">
        <v>18.375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72</v>
      </c>
      <c r="AY804" s="217" t="s">
        <v>144</v>
      </c>
    </row>
    <row r="805" spans="2:65" s="11" customFormat="1" ht="13.5">
      <c r="B805" s="207"/>
      <c r="C805" s="208"/>
      <c r="D805" s="204" t="s">
        <v>155</v>
      </c>
      <c r="E805" s="209" t="s">
        <v>21</v>
      </c>
      <c r="F805" s="210" t="s">
        <v>1751</v>
      </c>
      <c r="G805" s="208"/>
      <c r="H805" s="211">
        <v>17.100000000000001</v>
      </c>
      <c r="I805" s="212"/>
      <c r="J805" s="208"/>
      <c r="K805" s="208"/>
      <c r="L805" s="213"/>
      <c r="M805" s="214"/>
      <c r="N805" s="215"/>
      <c r="O805" s="215"/>
      <c r="P805" s="215"/>
      <c r="Q805" s="215"/>
      <c r="R805" s="215"/>
      <c r="S805" s="215"/>
      <c r="T805" s="216"/>
      <c r="AT805" s="217" t="s">
        <v>155</v>
      </c>
      <c r="AU805" s="217" t="s">
        <v>82</v>
      </c>
      <c r="AV805" s="11" t="s">
        <v>82</v>
      </c>
      <c r="AW805" s="11" t="s">
        <v>35</v>
      </c>
      <c r="AX805" s="11" t="s">
        <v>72</v>
      </c>
      <c r="AY805" s="217" t="s">
        <v>144</v>
      </c>
    </row>
    <row r="806" spans="2:65" s="11" customFormat="1" ht="13.5">
      <c r="B806" s="207"/>
      <c r="C806" s="208"/>
      <c r="D806" s="204" t="s">
        <v>155</v>
      </c>
      <c r="E806" s="209" t="s">
        <v>21</v>
      </c>
      <c r="F806" s="210" t="s">
        <v>1752</v>
      </c>
      <c r="G806" s="208"/>
      <c r="H806" s="211">
        <v>14.2</v>
      </c>
      <c r="I806" s="212"/>
      <c r="J806" s="208"/>
      <c r="K806" s="208"/>
      <c r="L806" s="213"/>
      <c r="M806" s="214"/>
      <c r="N806" s="215"/>
      <c r="O806" s="215"/>
      <c r="P806" s="215"/>
      <c r="Q806" s="215"/>
      <c r="R806" s="215"/>
      <c r="S806" s="215"/>
      <c r="T806" s="216"/>
      <c r="AT806" s="217" t="s">
        <v>155</v>
      </c>
      <c r="AU806" s="217" t="s">
        <v>82</v>
      </c>
      <c r="AV806" s="11" t="s">
        <v>82</v>
      </c>
      <c r="AW806" s="11" t="s">
        <v>35</v>
      </c>
      <c r="AX806" s="11" t="s">
        <v>72</v>
      </c>
      <c r="AY806" s="217" t="s">
        <v>144</v>
      </c>
    </row>
    <row r="807" spans="2:65" s="13" customFormat="1" ht="13.5">
      <c r="B807" s="245"/>
      <c r="C807" s="246"/>
      <c r="D807" s="204" t="s">
        <v>155</v>
      </c>
      <c r="E807" s="247" t="s">
        <v>21</v>
      </c>
      <c r="F807" s="248" t="s">
        <v>947</v>
      </c>
      <c r="G807" s="246"/>
      <c r="H807" s="249">
        <v>57.424999999999997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AT807" s="255" t="s">
        <v>155</v>
      </c>
      <c r="AU807" s="255" t="s">
        <v>82</v>
      </c>
      <c r="AV807" s="13" t="s">
        <v>151</v>
      </c>
      <c r="AW807" s="13" t="s">
        <v>35</v>
      </c>
      <c r="AX807" s="13" t="s">
        <v>80</v>
      </c>
      <c r="AY807" s="255" t="s">
        <v>144</v>
      </c>
    </row>
    <row r="808" spans="2:65" s="1" customFormat="1" ht="16.5" customHeight="1">
      <c r="B808" s="41"/>
      <c r="C808" s="229" t="s">
        <v>1753</v>
      </c>
      <c r="D808" s="229" t="s">
        <v>273</v>
      </c>
      <c r="E808" s="230" t="s">
        <v>1740</v>
      </c>
      <c r="F808" s="231" t="s">
        <v>1741</v>
      </c>
      <c r="G808" s="232" t="s">
        <v>149</v>
      </c>
      <c r="H808" s="233">
        <v>66.039000000000001</v>
      </c>
      <c r="I808" s="234"/>
      <c r="J808" s="235">
        <f>ROUND(I808*H808,2)</f>
        <v>0</v>
      </c>
      <c r="K808" s="231" t="s">
        <v>150</v>
      </c>
      <c r="L808" s="236"/>
      <c r="M808" s="237" t="s">
        <v>21</v>
      </c>
      <c r="N808" s="238" t="s">
        <v>43</v>
      </c>
      <c r="O808" s="42"/>
      <c r="P808" s="201">
        <f>O808*H808</f>
        <v>0</v>
      </c>
      <c r="Q808" s="201">
        <v>4.4999999999999997E-3</v>
      </c>
      <c r="R808" s="201">
        <f>Q808*H808</f>
        <v>0.29717549999999998</v>
      </c>
      <c r="S808" s="201">
        <v>0</v>
      </c>
      <c r="T808" s="202">
        <f>S808*H808</f>
        <v>0</v>
      </c>
      <c r="AR808" s="24" t="s">
        <v>351</v>
      </c>
      <c r="AT808" s="24" t="s">
        <v>273</v>
      </c>
      <c r="AU808" s="24" t="s">
        <v>82</v>
      </c>
      <c r="AY808" s="24" t="s">
        <v>144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253</v>
      </c>
      <c r="BM808" s="24" t="s">
        <v>1754</v>
      </c>
    </row>
    <row r="809" spans="2:65" s="1" customFormat="1" ht="13.5">
      <c r="B809" s="41"/>
      <c r="C809" s="63"/>
      <c r="D809" s="204" t="s">
        <v>153</v>
      </c>
      <c r="E809" s="63"/>
      <c r="F809" s="205" t="s">
        <v>1741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153</v>
      </c>
      <c r="AU809" s="24" t="s">
        <v>82</v>
      </c>
    </row>
    <row r="810" spans="2:65" s="11" customFormat="1" ht="13.5">
      <c r="B810" s="207"/>
      <c r="C810" s="208"/>
      <c r="D810" s="204" t="s">
        <v>155</v>
      </c>
      <c r="E810" s="209" t="s">
        <v>21</v>
      </c>
      <c r="F810" s="210" t="s">
        <v>1755</v>
      </c>
      <c r="G810" s="208"/>
      <c r="H810" s="211">
        <v>66.039000000000001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155</v>
      </c>
      <c r="AU810" s="217" t="s">
        <v>82</v>
      </c>
      <c r="AV810" s="11" t="s">
        <v>82</v>
      </c>
      <c r="AW810" s="11" t="s">
        <v>35</v>
      </c>
      <c r="AX810" s="11" t="s">
        <v>80</v>
      </c>
      <c r="AY810" s="217" t="s">
        <v>144</v>
      </c>
    </row>
    <row r="811" spans="2:65" s="1" customFormat="1" ht="25.5" customHeight="1">
      <c r="B811" s="41"/>
      <c r="C811" s="192" t="s">
        <v>1756</v>
      </c>
      <c r="D811" s="192" t="s">
        <v>146</v>
      </c>
      <c r="E811" s="193" t="s">
        <v>1757</v>
      </c>
      <c r="F811" s="194" t="s">
        <v>1758</v>
      </c>
      <c r="G811" s="195" t="s">
        <v>310</v>
      </c>
      <c r="H811" s="196">
        <v>0.88</v>
      </c>
      <c r="I811" s="197"/>
      <c r="J811" s="198">
        <f>ROUND(I811*H811,2)</f>
        <v>0</v>
      </c>
      <c r="K811" s="194" t="s">
        <v>150</v>
      </c>
      <c r="L811" s="61"/>
      <c r="M811" s="199" t="s">
        <v>21</v>
      </c>
      <c r="N811" s="200" t="s">
        <v>43</v>
      </c>
      <c r="O811" s="42"/>
      <c r="P811" s="201">
        <f>O811*H811</f>
        <v>0</v>
      </c>
      <c r="Q811" s="201">
        <v>0</v>
      </c>
      <c r="R811" s="201">
        <f>Q811*H811</f>
        <v>0</v>
      </c>
      <c r="S811" s="201">
        <v>0</v>
      </c>
      <c r="T811" s="202">
        <f>S811*H811</f>
        <v>0</v>
      </c>
      <c r="AR811" s="24" t="s">
        <v>253</v>
      </c>
      <c r="AT811" s="24" t="s">
        <v>146</v>
      </c>
      <c r="AU811" s="24" t="s">
        <v>82</v>
      </c>
      <c r="AY811" s="24" t="s">
        <v>144</v>
      </c>
      <c r="BE811" s="203">
        <f>IF(N811="základní",J811,0)</f>
        <v>0</v>
      </c>
      <c r="BF811" s="203">
        <f>IF(N811="snížená",J811,0)</f>
        <v>0</v>
      </c>
      <c r="BG811" s="203">
        <f>IF(N811="zákl. přenesená",J811,0)</f>
        <v>0</v>
      </c>
      <c r="BH811" s="203">
        <f>IF(N811="sníž. přenesená",J811,0)</f>
        <v>0</v>
      </c>
      <c r="BI811" s="203">
        <f>IF(N811="nulová",J811,0)</f>
        <v>0</v>
      </c>
      <c r="BJ811" s="24" t="s">
        <v>80</v>
      </c>
      <c r="BK811" s="203">
        <f>ROUND(I811*H811,2)</f>
        <v>0</v>
      </c>
      <c r="BL811" s="24" t="s">
        <v>253</v>
      </c>
      <c r="BM811" s="24" t="s">
        <v>1759</v>
      </c>
    </row>
    <row r="812" spans="2:65" s="1" customFormat="1" ht="13.5">
      <c r="B812" s="41"/>
      <c r="C812" s="63"/>
      <c r="D812" s="204" t="s">
        <v>153</v>
      </c>
      <c r="E812" s="63"/>
      <c r="F812" s="205" t="s">
        <v>1758</v>
      </c>
      <c r="G812" s="63"/>
      <c r="H812" s="63"/>
      <c r="I812" s="163"/>
      <c r="J812" s="63"/>
      <c r="K812" s="63"/>
      <c r="L812" s="61"/>
      <c r="M812" s="206"/>
      <c r="N812" s="42"/>
      <c r="O812" s="42"/>
      <c r="P812" s="42"/>
      <c r="Q812" s="42"/>
      <c r="R812" s="42"/>
      <c r="S812" s="42"/>
      <c r="T812" s="78"/>
      <c r="AT812" s="24" t="s">
        <v>153</v>
      </c>
      <c r="AU812" s="24" t="s">
        <v>82</v>
      </c>
    </row>
    <row r="813" spans="2:65" s="10" customFormat="1" ht="37.35" customHeight="1">
      <c r="B813" s="176"/>
      <c r="C813" s="177"/>
      <c r="D813" s="178" t="s">
        <v>71</v>
      </c>
      <c r="E813" s="179" t="s">
        <v>273</v>
      </c>
      <c r="F813" s="179" t="s">
        <v>1760</v>
      </c>
      <c r="G813" s="177"/>
      <c r="H813" s="177"/>
      <c r="I813" s="180"/>
      <c r="J813" s="181">
        <f>BK813</f>
        <v>0</v>
      </c>
      <c r="K813" s="177"/>
      <c r="L813" s="182"/>
      <c r="M813" s="183"/>
      <c r="N813" s="184"/>
      <c r="O813" s="184"/>
      <c r="P813" s="185">
        <f>P814+P824</f>
        <v>0</v>
      </c>
      <c r="Q813" s="184"/>
      <c r="R813" s="185">
        <f>R814+R824</f>
        <v>0</v>
      </c>
      <c r="S813" s="184"/>
      <c r="T813" s="186">
        <f>T814+T824</f>
        <v>0</v>
      </c>
      <c r="AR813" s="187" t="s">
        <v>161</v>
      </c>
      <c r="AT813" s="188" t="s">
        <v>71</v>
      </c>
      <c r="AU813" s="188" t="s">
        <v>72</v>
      </c>
      <c r="AY813" s="187" t="s">
        <v>144</v>
      </c>
      <c r="BK813" s="189">
        <f>BK814+BK824</f>
        <v>0</v>
      </c>
    </row>
    <row r="814" spans="2:65" s="10" customFormat="1" ht="19.899999999999999" customHeight="1">
      <c r="B814" s="176"/>
      <c r="C814" s="177"/>
      <c r="D814" s="178" t="s">
        <v>71</v>
      </c>
      <c r="E814" s="190" t="s">
        <v>1761</v>
      </c>
      <c r="F814" s="190" t="s">
        <v>1762</v>
      </c>
      <c r="G814" s="177"/>
      <c r="H814" s="177"/>
      <c r="I814" s="180"/>
      <c r="J814" s="191">
        <f>BK814</f>
        <v>0</v>
      </c>
      <c r="K814" s="177"/>
      <c r="L814" s="182"/>
      <c r="M814" s="183"/>
      <c r="N814" s="184"/>
      <c r="O814" s="184"/>
      <c r="P814" s="185">
        <f>SUM(P815:P823)</f>
        <v>0</v>
      </c>
      <c r="Q814" s="184"/>
      <c r="R814" s="185">
        <f>SUM(R815:R823)</f>
        <v>0</v>
      </c>
      <c r="S814" s="184"/>
      <c r="T814" s="186">
        <f>SUM(T815:T823)</f>
        <v>0</v>
      </c>
      <c r="AR814" s="187" t="s">
        <v>161</v>
      </c>
      <c r="AT814" s="188" t="s">
        <v>71</v>
      </c>
      <c r="AU814" s="188" t="s">
        <v>80</v>
      </c>
      <c r="AY814" s="187" t="s">
        <v>144</v>
      </c>
      <c r="BK814" s="189">
        <f>SUM(BK815:BK823)</f>
        <v>0</v>
      </c>
    </row>
    <row r="815" spans="2:65" s="1" customFormat="1" ht="16.5" customHeight="1">
      <c r="B815" s="41"/>
      <c r="C815" s="192" t="s">
        <v>1763</v>
      </c>
      <c r="D815" s="192" t="s">
        <v>146</v>
      </c>
      <c r="E815" s="193" t="s">
        <v>1764</v>
      </c>
      <c r="F815" s="194" t="s">
        <v>1765</v>
      </c>
      <c r="G815" s="195" t="s">
        <v>518</v>
      </c>
      <c r="H815" s="196">
        <v>3</v>
      </c>
      <c r="I815" s="197"/>
      <c r="J815" s="198">
        <f>ROUND(I815*H815,2)</f>
        <v>0</v>
      </c>
      <c r="K815" s="194" t="s">
        <v>150</v>
      </c>
      <c r="L815" s="61"/>
      <c r="M815" s="199" t="s">
        <v>21</v>
      </c>
      <c r="N815" s="200" t="s">
        <v>43</v>
      </c>
      <c r="O815" s="42"/>
      <c r="P815" s="201">
        <f>O815*H815</f>
        <v>0</v>
      </c>
      <c r="Q815" s="201">
        <v>0</v>
      </c>
      <c r="R815" s="201">
        <f>Q815*H815</f>
        <v>0</v>
      </c>
      <c r="S815" s="201">
        <v>0</v>
      </c>
      <c r="T815" s="202">
        <f>S815*H815</f>
        <v>0</v>
      </c>
      <c r="AR815" s="24" t="s">
        <v>556</v>
      </c>
      <c r="AT815" s="24" t="s">
        <v>146</v>
      </c>
      <c r="AU815" s="24" t="s">
        <v>82</v>
      </c>
      <c r="AY815" s="24" t="s">
        <v>144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24" t="s">
        <v>80</v>
      </c>
      <c r="BK815" s="203">
        <f>ROUND(I815*H815,2)</f>
        <v>0</v>
      </c>
      <c r="BL815" s="24" t="s">
        <v>556</v>
      </c>
      <c r="BM815" s="24" t="s">
        <v>1766</v>
      </c>
    </row>
    <row r="816" spans="2:65" s="1" customFormat="1" ht="13.5">
      <c r="B816" s="41"/>
      <c r="C816" s="63"/>
      <c r="D816" s="204" t="s">
        <v>153</v>
      </c>
      <c r="E816" s="63"/>
      <c r="F816" s="205" t="s">
        <v>1765</v>
      </c>
      <c r="G816" s="63"/>
      <c r="H816" s="63"/>
      <c r="I816" s="163"/>
      <c r="J816" s="63"/>
      <c r="K816" s="63"/>
      <c r="L816" s="61"/>
      <c r="M816" s="206"/>
      <c r="N816" s="42"/>
      <c r="O816" s="42"/>
      <c r="P816" s="42"/>
      <c r="Q816" s="42"/>
      <c r="R816" s="42"/>
      <c r="S816" s="42"/>
      <c r="T816" s="78"/>
      <c r="AT816" s="24" t="s">
        <v>153</v>
      </c>
      <c r="AU816" s="24" t="s">
        <v>82</v>
      </c>
    </row>
    <row r="817" spans="2:65" s="11" customFormat="1" ht="13.5">
      <c r="B817" s="207"/>
      <c r="C817" s="208"/>
      <c r="D817" s="204" t="s">
        <v>155</v>
      </c>
      <c r="E817" s="209" t="s">
        <v>21</v>
      </c>
      <c r="F817" s="210" t="s">
        <v>1767</v>
      </c>
      <c r="G817" s="208"/>
      <c r="H817" s="211">
        <v>3</v>
      </c>
      <c r="I817" s="212"/>
      <c r="J817" s="208"/>
      <c r="K817" s="208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155</v>
      </c>
      <c r="AU817" s="217" t="s">
        <v>82</v>
      </c>
      <c r="AV817" s="11" t="s">
        <v>82</v>
      </c>
      <c r="AW817" s="11" t="s">
        <v>35</v>
      </c>
      <c r="AX817" s="11" t="s">
        <v>80</v>
      </c>
      <c r="AY817" s="217" t="s">
        <v>144</v>
      </c>
    </row>
    <row r="818" spans="2:65" s="1" customFormat="1" ht="16.5" customHeight="1">
      <c r="B818" s="41"/>
      <c r="C818" s="229" t="s">
        <v>1768</v>
      </c>
      <c r="D818" s="229" t="s">
        <v>273</v>
      </c>
      <c r="E818" s="230" t="s">
        <v>1769</v>
      </c>
      <c r="F818" s="231" t="s">
        <v>1770</v>
      </c>
      <c r="G818" s="232" t="s">
        <v>1771</v>
      </c>
      <c r="H818" s="233">
        <v>1</v>
      </c>
      <c r="I818" s="234"/>
      <c r="J818" s="235">
        <f>ROUND(I818*H818,2)</f>
        <v>0</v>
      </c>
      <c r="K818" s="231" t="s">
        <v>21</v>
      </c>
      <c r="L818" s="236"/>
      <c r="M818" s="237" t="s">
        <v>21</v>
      </c>
      <c r="N818" s="238" t="s">
        <v>43</v>
      </c>
      <c r="O818" s="42"/>
      <c r="P818" s="201">
        <f>O818*H818</f>
        <v>0</v>
      </c>
      <c r="Q818" s="201">
        <v>0</v>
      </c>
      <c r="R818" s="201">
        <f>Q818*H818</f>
        <v>0</v>
      </c>
      <c r="S818" s="201">
        <v>0</v>
      </c>
      <c r="T818" s="202">
        <f>S818*H818</f>
        <v>0</v>
      </c>
      <c r="AR818" s="24" t="s">
        <v>1772</v>
      </c>
      <c r="AT818" s="24" t="s">
        <v>273</v>
      </c>
      <c r="AU818" s="24" t="s">
        <v>82</v>
      </c>
      <c r="AY818" s="24" t="s">
        <v>144</v>
      </c>
      <c r="BE818" s="203">
        <f>IF(N818="základní",J818,0)</f>
        <v>0</v>
      </c>
      <c r="BF818" s="203">
        <f>IF(N818="snížená",J818,0)</f>
        <v>0</v>
      </c>
      <c r="BG818" s="203">
        <f>IF(N818="zákl. přenesená",J818,0)</f>
        <v>0</v>
      </c>
      <c r="BH818" s="203">
        <f>IF(N818="sníž. přenesená",J818,0)</f>
        <v>0</v>
      </c>
      <c r="BI818" s="203">
        <f>IF(N818="nulová",J818,0)</f>
        <v>0</v>
      </c>
      <c r="BJ818" s="24" t="s">
        <v>80</v>
      </c>
      <c r="BK818" s="203">
        <f>ROUND(I818*H818,2)</f>
        <v>0</v>
      </c>
      <c r="BL818" s="24" t="s">
        <v>556</v>
      </c>
      <c r="BM818" s="24" t="s">
        <v>1773</v>
      </c>
    </row>
    <row r="819" spans="2:65" s="1" customFormat="1" ht="13.5">
      <c r="B819" s="41"/>
      <c r="C819" s="63"/>
      <c r="D819" s="204" t="s">
        <v>153</v>
      </c>
      <c r="E819" s="63"/>
      <c r="F819" s="205" t="s">
        <v>1770</v>
      </c>
      <c r="G819" s="63"/>
      <c r="H819" s="63"/>
      <c r="I819" s="163"/>
      <c r="J819" s="63"/>
      <c r="K819" s="63"/>
      <c r="L819" s="61"/>
      <c r="M819" s="206"/>
      <c r="N819" s="42"/>
      <c r="O819" s="42"/>
      <c r="P819" s="42"/>
      <c r="Q819" s="42"/>
      <c r="R819" s="42"/>
      <c r="S819" s="42"/>
      <c r="T819" s="78"/>
      <c r="AT819" s="24" t="s">
        <v>153</v>
      </c>
      <c r="AU819" s="24" t="s">
        <v>82</v>
      </c>
    </row>
    <row r="820" spans="2:65" s="11" customFormat="1" ht="13.5">
      <c r="B820" s="207"/>
      <c r="C820" s="208"/>
      <c r="D820" s="204" t="s">
        <v>155</v>
      </c>
      <c r="E820" s="209" t="s">
        <v>21</v>
      </c>
      <c r="F820" s="210" t="s">
        <v>80</v>
      </c>
      <c r="G820" s="208"/>
      <c r="H820" s="211">
        <v>1</v>
      </c>
      <c r="I820" s="212"/>
      <c r="J820" s="208"/>
      <c r="K820" s="208"/>
      <c r="L820" s="213"/>
      <c r="M820" s="214"/>
      <c r="N820" s="215"/>
      <c r="O820" s="215"/>
      <c r="P820" s="215"/>
      <c r="Q820" s="215"/>
      <c r="R820" s="215"/>
      <c r="S820" s="215"/>
      <c r="T820" s="216"/>
      <c r="AT820" s="217" t="s">
        <v>155</v>
      </c>
      <c r="AU820" s="217" t="s">
        <v>82</v>
      </c>
      <c r="AV820" s="11" t="s">
        <v>82</v>
      </c>
      <c r="AW820" s="11" t="s">
        <v>35</v>
      </c>
      <c r="AX820" s="11" t="s">
        <v>80</v>
      </c>
      <c r="AY820" s="217" t="s">
        <v>144</v>
      </c>
    </row>
    <row r="821" spans="2:65" s="1" customFormat="1" ht="16.5" customHeight="1">
      <c r="B821" s="41"/>
      <c r="C821" s="192" t="s">
        <v>1774</v>
      </c>
      <c r="D821" s="192" t="s">
        <v>146</v>
      </c>
      <c r="E821" s="193" t="s">
        <v>1775</v>
      </c>
      <c r="F821" s="194" t="s">
        <v>1776</v>
      </c>
      <c r="G821" s="195" t="s">
        <v>1771</v>
      </c>
      <c r="H821" s="196">
        <v>2</v>
      </c>
      <c r="I821" s="197"/>
      <c r="J821" s="198">
        <f>ROUND(I821*H821,2)</f>
        <v>0</v>
      </c>
      <c r="K821" s="194" t="s">
        <v>21</v>
      </c>
      <c r="L821" s="61"/>
      <c r="M821" s="199" t="s">
        <v>21</v>
      </c>
      <c r="N821" s="200" t="s">
        <v>43</v>
      </c>
      <c r="O821" s="42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AR821" s="24" t="s">
        <v>556</v>
      </c>
      <c r="AT821" s="24" t="s">
        <v>146</v>
      </c>
      <c r="AU821" s="24" t="s">
        <v>82</v>
      </c>
      <c r="AY821" s="24" t="s">
        <v>144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24" t="s">
        <v>80</v>
      </c>
      <c r="BK821" s="203">
        <f>ROUND(I821*H821,2)</f>
        <v>0</v>
      </c>
      <c r="BL821" s="24" t="s">
        <v>556</v>
      </c>
      <c r="BM821" s="24" t="s">
        <v>1777</v>
      </c>
    </row>
    <row r="822" spans="2:65" s="1" customFormat="1" ht="13.5">
      <c r="B822" s="41"/>
      <c r="C822" s="63"/>
      <c r="D822" s="204" t="s">
        <v>153</v>
      </c>
      <c r="E822" s="63"/>
      <c r="F822" s="205" t="s">
        <v>1776</v>
      </c>
      <c r="G822" s="63"/>
      <c r="H822" s="63"/>
      <c r="I822" s="163"/>
      <c r="J822" s="63"/>
      <c r="K822" s="63"/>
      <c r="L822" s="61"/>
      <c r="M822" s="206"/>
      <c r="N822" s="42"/>
      <c r="O822" s="42"/>
      <c r="P822" s="42"/>
      <c r="Q822" s="42"/>
      <c r="R822" s="42"/>
      <c r="S822" s="42"/>
      <c r="T822" s="78"/>
      <c r="AT822" s="24" t="s">
        <v>153</v>
      </c>
      <c r="AU822" s="24" t="s">
        <v>82</v>
      </c>
    </row>
    <row r="823" spans="2:65" s="11" customFormat="1" ht="13.5">
      <c r="B823" s="207"/>
      <c r="C823" s="208"/>
      <c r="D823" s="204" t="s">
        <v>155</v>
      </c>
      <c r="E823" s="209" t="s">
        <v>21</v>
      </c>
      <c r="F823" s="210" t="s">
        <v>1778</v>
      </c>
      <c r="G823" s="208"/>
      <c r="H823" s="211">
        <v>2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155</v>
      </c>
      <c r="AU823" s="217" t="s">
        <v>82</v>
      </c>
      <c r="AV823" s="11" t="s">
        <v>82</v>
      </c>
      <c r="AW823" s="11" t="s">
        <v>35</v>
      </c>
      <c r="AX823" s="11" t="s">
        <v>80</v>
      </c>
      <c r="AY823" s="217" t="s">
        <v>144</v>
      </c>
    </row>
    <row r="824" spans="2:65" s="10" customFormat="1" ht="29.85" customHeight="1">
      <c r="B824" s="176"/>
      <c r="C824" s="177"/>
      <c r="D824" s="178" t="s">
        <v>71</v>
      </c>
      <c r="E824" s="190" t="s">
        <v>1779</v>
      </c>
      <c r="F824" s="190" t="s">
        <v>1780</v>
      </c>
      <c r="G824" s="177"/>
      <c r="H824" s="177"/>
      <c r="I824" s="180"/>
      <c r="J824" s="191">
        <f>BK824</f>
        <v>0</v>
      </c>
      <c r="K824" s="177"/>
      <c r="L824" s="182"/>
      <c r="M824" s="183"/>
      <c r="N824" s="184"/>
      <c r="O824" s="184"/>
      <c r="P824" s="185">
        <f>SUM(P825:P827)</f>
        <v>0</v>
      </c>
      <c r="Q824" s="184"/>
      <c r="R824" s="185">
        <f>SUM(R825:R827)</f>
        <v>0</v>
      </c>
      <c r="S824" s="184"/>
      <c r="T824" s="186">
        <f>SUM(T825:T827)</f>
        <v>0</v>
      </c>
      <c r="AR824" s="187" t="s">
        <v>161</v>
      </c>
      <c r="AT824" s="188" t="s">
        <v>71</v>
      </c>
      <c r="AU824" s="188" t="s">
        <v>80</v>
      </c>
      <c r="AY824" s="187" t="s">
        <v>144</v>
      </c>
      <c r="BK824" s="189">
        <f>SUM(BK825:BK827)</f>
        <v>0</v>
      </c>
    </row>
    <row r="825" spans="2:65" s="1" customFormat="1" ht="16.5" customHeight="1">
      <c r="B825" s="41"/>
      <c r="C825" s="192" t="s">
        <v>1781</v>
      </c>
      <c r="D825" s="192" t="s">
        <v>146</v>
      </c>
      <c r="E825" s="193" t="s">
        <v>1782</v>
      </c>
      <c r="F825" s="194" t="s">
        <v>1783</v>
      </c>
      <c r="G825" s="195" t="s">
        <v>1784</v>
      </c>
      <c r="H825" s="196">
        <v>0.3</v>
      </c>
      <c r="I825" s="197"/>
      <c r="J825" s="198">
        <f>ROUND(I825*H825,2)</f>
        <v>0</v>
      </c>
      <c r="K825" s="194" t="s">
        <v>150</v>
      </c>
      <c r="L825" s="61"/>
      <c r="M825" s="199" t="s">
        <v>21</v>
      </c>
      <c r="N825" s="200" t="s">
        <v>43</v>
      </c>
      <c r="O825" s="42"/>
      <c r="P825" s="201">
        <f>O825*H825</f>
        <v>0</v>
      </c>
      <c r="Q825" s="201">
        <v>0</v>
      </c>
      <c r="R825" s="201">
        <f>Q825*H825</f>
        <v>0</v>
      </c>
      <c r="S825" s="201">
        <v>0</v>
      </c>
      <c r="T825" s="202">
        <f>S825*H825</f>
        <v>0</v>
      </c>
      <c r="AR825" s="24" t="s">
        <v>556</v>
      </c>
      <c r="AT825" s="24" t="s">
        <v>146</v>
      </c>
      <c r="AU825" s="24" t="s">
        <v>82</v>
      </c>
      <c r="AY825" s="24" t="s">
        <v>144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24" t="s">
        <v>80</v>
      </c>
      <c r="BK825" s="203">
        <f>ROUND(I825*H825,2)</f>
        <v>0</v>
      </c>
      <c r="BL825" s="24" t="s">
        <v>556</v>
      </c>
      <c r="BM825" s="24" t="s">
        <v>1785</v>
      </c>
    </row>
    <row r="826" spans="2:65" s="1" customFormat="1" ht="13.5">
      <c r="B826" s="41"/>
      <c r="C826" s="63"/>
      <c r="D826" s="204" t="s">
        <v>153</v>
      </c>
      <c r="E826" s="63"/>
      <c r="F826" s="205" t="s">
        <v>1783</v>
      </c>
      <c r="G826" s="63"/>
      <c r="H826" s="63"/>
      <c r="I826" s="163"/>
      <c r="J826" s="63"/>
      <c r="K826" s="63"/>
      <c r="L826" s="61"/>
      <c r="M826" s="206"/>
      <c r="N826" s="42"/>
      <c r="O826" s="42"/>
      <c r="P826" s="42"/>
      <c r="Q826" s="42"/>
      <c r="R826" s="42"/>
      <c r="S826" s="42"/>
      <c r="T826" s="78"/>
      <c r="AT826" s="24" t="s">
        <v>153</v>
      </c>
      <c r="AU826" s="24" t="s">
        <v>82</v>
      </c>
    </row>
    <row r="827" spans="2:65" s="11" customFormat="1" ht="13.5">
      <c r="B827" s="207"/>
      <c r="C827" s="208"/>
      <c r="D827" s="204" t="s">
        <v>155</v>
      </c>
      <c r="E827" s="209" t="s">
        <v>21</v>
      </c>
      <c r="F827" s="210" t="s">
        <v>1786</v>
      </c>
      <c r="G827" s="208"/>
      <c r="H827" s="211">
        <v>0.3</v>
      </c>
      <c r="I827" s="212"/>
      <c r="J827" s="208"/>
      <c r="K827" s="208"/>
      <c r="L827" s="213"/>
      <c r="M827" s="214"/>
      <c r="N827" s="215"/>
      <c r="O827" s="215"/>
      <c r="P827" s="215"/>
      <c r="Q827" s="215"/>
      <c r="R827" s="215"/>
      <c r="S827" s="215"/>
      <c r="T827" s="216"/>
      <c r="AT827" s="217" t="s">
        <v>155</v>
      </c>
      <c r="AU827" s="217" t="s">
        <v>82</v>
      </c>
      <c r="AV827" s="11" t="s">
        <v>82</v>
      </c>
      <c r="AW827" s="11" t="s">
        <v>35</v>
      </c>
      <c r="AX827" s="11" t="s">
        <v>80</v>
      </c>
      <c r="AY827" s="217" t="s">
        <v>144</v>
      </c>
    </row>
    <row r="828" spans="2:65" s="10" customFormat="1" ht="37.35" customHeight="1">
      <c r="B828" s="176"/>
      <c r="C828" s="177"/>
      <c r="D828" s="178" t="s">
        <v>71</v>
      </c>
      <c r="E828" s="179" t="s">
        <v>101</v>
      </c>
      <c r="F828" s="179" t="s">
        <v>102</v>
      </c>
      <c r="G828" s="177"/>
      <c r="H828" s="177"/>
      <c r="I828" s="180"/>
      <c r="J828" s="181">
        <f>BK828</f>
        <v>0</v>
      </c>
      <c r="K828" s="177"/>
      <c r="L828" s="182"/>
      <c r="M828" s="183"/>
      <c r="N828" s="184"/>
      <c r="O828" s="184"/>
      <c r="P828" s="185">
        <f>P829+P883+P889</f>
        <v>0</v>
      </c>
      <c r="Q828" s="184"/>
      <c r="R828" s="185">
        <f>R829+R883+R889</f>
        <v>0</v>
      </c>
      <c r="S828" s="184"/>
      <c r="T828" s="186">
        <f>T829+T883+T889</f>
        <v>0</v>
      </c>
      <c r="AR828" s="187" t="s">
        <v>174</v>
      </c>
      <c r="AT828" s="188" t="s">
        <v>71</v>
      </c>
      <c r="AU828" s="188" t="s">
        <v>72</v>
      </c>
      <c r="AY828" s="187" t="s">
        <v>144</v>
      </c>
      <c r="BK828" s="189">
        <f>BK829+BK883+BK889</f>
        <v>0</v>
      </c>
    </row>
    <row r="829" spans="2:65" s="10" customFormat="1" ht="19.899999999999999" customHeight="1">
      <c r="B829" s="176"/>
      <c r="C829" s="177"/>
      <c r="D829" s="178" t="s">
        <v>71</v>
      </c>
      <c r="E829" s="190" t="s">
        <v>656</v>
      </c>
      <c r="F829" s="190" t="s">
        <v>657</v>
      </c>
      <c r="G829" s="177"/>
      <c r="H829" s="177"/>
      <c r="I829" s="180"/>
      <c r="J829" s="191">
        <f>BK829</f>
        <v>0</v>
      </c>
      <c r="K829" s="177"/>
      <c r="L829" s="182"/>
      <c r="M829" s="183"/>
      <c r="N829" s="184"/>
      <c r="O829" s="184"/>
      <c r="P829" s="185">
        <f>SUM(P830:P882)</f>
        <v>0</v>
      </c>
      <c r="Q829" s="184"/>
      <c r="R829" s="185">
        <f>SUM(R830:R882)</f>
        <v>0</v>
      </c>
      <c r="S829" s="184"/>
      <c r="T829" s="186">
        <f>SUM(T830:T882)</f>
        <v>0</v>
      </c>
      <c r="AR829" s="187" t="s">
        <v>174</v>
      </c>
      <c r="AT829" s="188" t="s">
        <v>71</v>
      </c>
      <c r="AU829" s="188" t="s">
        <v>80</v>
      </c>
      <c r="AY829" s="187" t="s">
        <v>144</v>
      </c>
      <c r="BK829" s="189">
        <f>SUM(BK830:BK882)</f>
        <v>0</v>
      </c>
    </row>
    <row r="830" spans="2:65" s="1" customFormat="1" ht="16.5" customHeight="1">
      <c r="B830" s="41"/>
      <c r="C830" s="192" t="s">
        <v>1787</v>
      </c>
      <c r="D830" s="192" t="s">
        <v>146</v>
      </c>
      <c r="E830" s="193" t="s">
        <v>1788</v>
      </c>
      <c r="F830" s="194" t="s">
        <v>1789</v>
      </c>
      <c r="G830" s="195" t="s">
        <v>1771</v>
      </c>
      <c r="H830" s="196">
        <v>1</v>
      </c>
      <c r="I830" s="197"/>
      <c r="J830" s="198">
        <f>ROUND(I830*H830,2)</f>
        <v>0</v>
      </c>
      <c r="K830" s="194" t="s">
        <v>150</v>
      </c>
      <c r="L830" s="61"/>
      <c r="M830" s="199" t="s">
        <v>21</v>
      </c>
      <c r="N830" s="200" t="s">
        <v>43</v>
      </c>
      <c r="O830" s="42"/>
      <c r="P830" s="201">
        <f>O830*H830</f>
        <v>0</v>
      </c>
      <c r="Q830" s="201">
        <v>0</v>
      </c>
      <c r="R830" s="201">
        <f>Q830*H830</f>
        <v>0</v>
      </c>
      <c r="S830" s="201">
        <v>0</v>
      </c>
      <c r="T830" s="202">
        <f>S830*H830</f>
        <v>0</v>
      </c>
      <c r="AR830" s="24" t="s">
        <v>660</v>
      </c>
      <c r="AT830" s="24" t="s">
        <v>146</v>
      </c>
      <c r="AU830" s="24" t="s">
        <v>82</v>
      </c>
      <c r="AY830" s="24" t="s">
        <v>144</v>
      </c>
      <c r="BE830" s="203">
        <f>IF(N830="základní",J830,0)</f>
        <v>0</v>
      </c>
      <c r="BF830" s="203">
        <f>IF(N830="snížená",J830,0)</f>
        <v>0</v>
      </c>
      <c r="BG830" s="203">
        <f>IF(N830="zákl. přenesená",J830,0)</f>
        <v>0</v>
      </c>
      <c r="BH830" s="203">
        <f>IF(N830="sníž. přenesená",J830,0)</f>
        <v>0</v>
      </c>
      <c r="BI830" s="203">
        <f>IF(N830="nulová",J830,0)</f>
        <v>0</v>
      </c>
      <c r="BJ830" s="24" t="s">
        <v>80</v>
      </c>
      <c r="BK830" s="203">
        <f>ROUND(I830*H830,2)</f>
        <v>0</v>
      </c>
      <c r="BL830" s="24" t="s">
        <v>660</v>
      </c>
      <c r="BM830" s="24" t="s">
        <v>1790</v>
      </c>
    </row>
    <row r="831" spans="2:65" s="1" customFormat="1" ht="13.5">
      <c r="B831" s="41"/>
      <c r="C831" s="63"/>
      <c r="D831" s="204" t="s">
        <v>153</v>
      </c>
      <c r="E831" s="63"/>
      <c r="F831" s="205" t="s">
        <v>1789</v>
      </c>
      <c r="G831" s="63"/>
      <c r="H831" s="63"/>
      <c r="I831" s="163"/>
      <c r="J831" s="63"/>
      <c r="K831" s="63"/>
      <c r="L831" s="61"/>
      <c r="M831" s="206"/>
      <c r="N831" s="42"/>
      <c r="O831" s="42"/>
      <c r="P831" s="42"/>
      <c r="Q831" s="42"/>
      <c r="R831" s="42"/>
      <c r="S831" s="42"/>
      <c r="T831" s="78"/>
      <c r="AT831" s="24" t="s">
        <v>153</v>
      </c>
      <c r="AU831" s="24" t="s">
        <v>82</v>
      </c>
    </row>
    <row r="832" spans="2:65" s="12" customFormat="1" ht="13.5">
      <c r="B832" s="219"/>
      <c r="C832" s="220"/>
      <c r="D832" s="204" t="s">
        <v>155</v>
      </c>
      <c r="E832" s="221" t="s">
        <v>21</v>
      </c>
      <c r="F832" s="222" t="s">
        <v>1791</v>
      </c>
      <c r="G832" s="220"/>
      <c r="H832" s="221" t="s">
        <v>21</v>
      </c>
      <c r="I832" s="223"/>
      <c r="J832" s="220"/>
      <c r="K832" s="220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155</v>
      </c>
      <c r="AU832" s="228" t="s">
        <v>82</v>
      </c>
      <c r="AV832" s="12" t="s">
        <v>80</v>
      </c>
      <c r="AW832" s="12" t="s">
        <v>35</v>
      </c>
      <c r="AX832" s="12" t="s">
        <v>72</v>
      </c>
      <c r="AY832" s="228" t="s">
        <v>144</v>
      </c>
    </row>
    <row r="833" spans="2:65" s="12" customFormat="1" ht="27">
      <c r="B833" s="219"/>
      <c r="C833" s="220"/>
      <c r="D833" s="204" t="s">
        <v>155</v>
      </c>
      <c r="E833" s="221" t="s">
        <v>21</v>
      </c>
      <c r="F833" s="222" t="s">
        <v>1792</v>
      </c>
      <c r="G833" s="220"/>
      <c r="H833" s="221" t="s">
        <v>21</v>
      </c>
      <c r="I833" s="223"/>
      <c r="J833" s="220"/>
      <c r="K833" s="220"/>
      <c r="L833" s="224"/>
      <c r="M833" s="225"/>
      <c r="N833" s="226"/>
      <c r="O833" s="226"/>
      <c r="P833" s="226"/>
      <c r="Q833" s="226"/>
      <c r="R833" s="226"/>
      <c r="S833" s="226"/>
      <c r="T833" s="227"/>
      <c r="AT833" s="228" t="s">
        <v>155</v>
      </c>
      <c r="AU833" s="228" t="s">
        <v>82</v>
      </c>
      <c r="AV833" s="12" t="s">
        <v>80</v>
      </c>
      <c r="AW833" s="12" t="s">
        <v>35</v>
      </c>
      <c r="AX833" s="12" t="s">
        <v>72</v>
      </c>
      <c r="AY833" s="228" t="s">
        <v>144</v>
      </c>
    </row>
    <row r="834" spans="2:65" s="12" customFormat="1" ht="13.5">
      <c r="B834" s="219"/>
      <c r="C834" s="220"/>
      <c r="D834" s="204" t="s">
        <v>155</v>
      </c>
      <c r="E834" s="221" t="s">
        <v>21</v>
      </c>
      <c r="F834" s="222" t="s">
        <v>1793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1" customFormat="1" ht="13.5">
      <c r="B835" s="207"/>
      <c r="C835" s="208"/>
      <c r="D835" s="204" t="s">
        <v>155</v>
      </c>
      <c r="E835" s="209" t="s">
        <v>21</v>
      </c>
      <c r="F835" s="210" t="s">
        <v>80</v>
      </c>
      <c r="G835" s="208"/>
      <c r="H835" s="211">
        <v>1</v>
      </c>
      <c r="I835" s="212"/>
      <c r="J835" s="208"/>
      <c r="K835" s="208"/>
      <c r="L835" s="213"/>
      <c r="M835" s="214"/>
      <c r="N835" s="215"/>
      <c r="O835" s="215"/>
      <c r="P835" s="215"/>
      <c r="Q835" s="215"/>
      <c r="R835" s="215"/>
      <c r="S835" s="215"/>
      <c r="T835" s="216"/>
      <c r="AT835" s="217" t="s">
        <v>155</v>
      </c>
      <c r="AU835" s="217" t="s">
        <v>82</v>
      </c>
      <c r="AV835" s="11" t="s">
        <v>82</v>
      </c>
      <c r="AW835" s="11" t="s">
        <v>35</v>
      </c>
      <c r="AX835" s="11" t="s">
        <v>80</v>
      </c>
      <c r="AY835" s="217" t="s">
        <v>144</v>
      </c>
    </row>
    <row r="836" spans="2:65" s="1" customFormat="1" ht="16.5" customHeight="1">
      <c r="B836" s="41"/>
      <c r="C836" s="192" t="s">
        <v>1794</v>
      </c>
      <c r="D836" s="192" t="s">
        <v>146</v>
      </c>
      <c r="E836" s="193" t="s">
        <v>1795</v>
      </c>
      <c r="F836" s="194" t="s">
        <v>1796</v>
      </c>
      <c r="G836" s="195" t="s">
        <v>1771</v>
      </c>
      <c r="H836" s="196">
        <v>3</v>
      </c>
      <c r="I836" s="197"/>
      <c r="J836" s="198">
        <f>ROUND(I836*H836,2)</f>
        <v>0</v>
      </c>
      <c r="K836" s="194" t="s">
        <v>150</v>
      </c>
      <c r="L836" s="61"/>
      <c r="M836" s="199" t="s">
        <v>21</v>
      </c>
      <c r="N836" s="200" t="s">
        <v>43</v>
      </c>
      <c r="O836" s="42"/>
      <c r="P836" s="201">
        <f>O836*H836</f>
        <v>0</v>
      </c>
      <c r="Q836" s="201">
        <v>0</v>
      </c>
      <c r="R836" s="201">
        <f>Q836*H836</f>
        <v>0</v>
      </c>
      <c r="S836" s="201">
        <v>0</v>
      </c>
      <c r="T836" s="202">
        <f>S836*H836</f>
        <v>0</v>
      </c>
      <c r="AR836" s="24" t="s">
        <v>660</v>
      </c>
      <c r="AT836" s="24" t="s">
        <v>146</v>
      </c>
      <c r="AU836" s="24" t="s">
        <v>82</v>
      </c>
      <c r="AY836" s="24" t="s">
        <v>144</v>
      </c>
      <c r="BE836" s="203">
        <f>IF(N836="základní",J836,0)</f>
        <v>0</v>
      </c>
      <c r="BF836" s="203">
        <f>IF(N836="snížená",J836,0)</f>
        <v>0</v>
      </c>
      <c r="BG836" s="203">
        <f>IF(N836="zákl. přenesená",J836,0)</f>
        <v>0</v>
      </c>
      <c r="BH836" s="203">
        <f>IF(N836="sníž. přenesená",J836,0)</f>
        <v>0</v>
      </c>
      <c r="BI836" s="203">
        <f>IF(N836="nulová",J836,0)</f>
        <v>0</v>
      </c>
      <c r="BJ836" s="24" t="s">
        <v>80</v>
      </c>
      <c r="BK836" s="203">
        <f>ROUND(I836*H836,2)</f>
        <v>0</v>
      </c>
      <c r="BL836" s="24" t="s">
        <v>660</v>
      </c>
      <c r="BM836" s="24" t="s">
        <v>1797</v>
      </c>
    </row>
    <row r="837" spans="2:65" s="1" customFormat="1" ht="13.5">
      <c r="B837" s="41"/>
      <c r="C837" s="63"/>
      <c r="D837" s="204" t="s">
        <v>153</v>
      </c>
      <c r="E837" s="63"/>
      <c r="F837" s="205" t="s">
        <v>1796</v>
      </c>
      <c r="G837" s="63"/>
      <c r="H837" s="63"/>
      <c r="I837" s="163"/>
      <c r="J837" s="63"/>
      <c r="K837" s="63"/>
      <c r="L837" s="61"/>
      <c r="M837" s="206"/>
      <c r="N837" s="42"/>
      <c r="O837" s="42"/>
      <c r="P837" s="42"/>
      <c r="Q837" s="42"/>
      <c r="R837" s="42"/>
      <c r="S837" s="42"/>
      <c r="T837" s="78"/>
      <c r="AT837" s="24" t="s">
        <v>153</v>
      </c>
      <c r="AU837" s="24" t="s">
        <v>82</v>
      </c>
    </row>
    <row r="838" spans="2:65" s="12" customFormat="1" ht="27">
      <c r="B838" s="219"/>
      <c r="C838" s="220"/>
      <c r="D838" s="204" t="s">
        <v>155</v>
      </c>
      <c r="E838" s="221" t="s">
        <v>21</v>
      </c>
      <c r="F838" s="222" t="s">
        <v>1798</v>
      </c>
      <c r="G838" s="220"/>
      <c r="H838" s="221" t="s">
        <v>21</v>
      </c>
      <c r="I838" s="223"/>
      <c r="J838" s="220"/>
      <c r="K838" s="220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155</v>
      </c>
      <c r="AU838" s="228" t="s">
        <v>82</v>
      </c>
      <c r="AV838" s="12" t="s">
        <v>80</v>
      </c>
      <c r="AW838" s="12" t="s">
        <v>35</v>
      </c>
      <c r="AX838" s="12" t="s">
        <v>72</v>
      </c>
      <c r="AY838" s="228" t="s">
        <v>144</v>
      </c>
    </row>
    <row r="839" spans="2:65" s="12" customFormat="1" ht="27">
      <c r="B839" s="219"/>
      <c r="C839" s="220"/>
      <c r="D839" s="204" t="s">
        <v>155</v>
      </c>
      <c r="E839" s="221" t="s">
        <v>21</v>
      </c>
      <c r="F839" s="222" t="s">
        <v>1799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 ht="13.5">
      <c r="B840" s="219"/>
      <c r="C840" s="220"/>
      <c r="D840" s="204" t="s">
        <v>155</v>
      </c>
      <c r="E840" s="221" t="s">
        <v>21</v>
      </c>
      <c r="F840" s="222" t="s">
        <v>1800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 ht="13.5">
      <c r="B841" s="219"/>
      <c r="C841" s="220"/>
      <c r="D841" s="204" t="s">
        <v>155</v>
      </c>
      <c r="E841" s="221" t="s">
        <v>21</v>
      </c>
      <c r="F841" s="222" t="s">
        <v>1801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2" customFormat="1" ht="13.5">
      <c r="B842" s="219"/>
      <c r="C842" s="220"/>
      <c r="D842" s="204" t="s">
        <v>155</v>
      </c>
      <c r="E842" s="221" t="s">
        <v>21</v>
      </c>
      <c r="F842" s="222" t="s">
        <v>1802</v>
      </c>
      <c r="G842" s="220"/>
      <c r="H842" s="221" t="s">
        <v>21</v>
      </c>
      <c r="I842" s="223"/>
      <c r="J842" s="220"/>
      <c r="K842" s="220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155</v>
      </c>
      <c r="AU842" s="228" t="s">
        <v>82</v>
      </c>
      <c r="AV842" s="12" t="s">
        <v>80</v>
      </c>
      <c r="AW842" s="12" t="s">
        <v>35</v>
      </c>
      <c r="AX842" s="12" t="s">
        <v>72</v>
      </c>
      <c r="AY842" s="228" t="s">
        <v>144</v>
      </c>
    </row>
    <row r="843" spans="2:65" s="12" customFormat="1" ht="13.5">
      <c r="B843" s="219"/>
      <c r="C843" s="220"/>
      <c r="D843" s="204" t="s">
        <v>155</v>
      </c>
      <c r="E843" s="221" t="s">
        <v>21</v>
      </c>
      <c r="F843" s="222" t="s">
        <v>1803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2" customFormat="1" ht="13.5">
      <c r="B844" s="219"/>
      <c r="C844" s="220"/>
      <c r="D844" s="204" t="s">
        <v>155</v>
      </c>
      <c r="E844" s="221" t="s">
        <v>21</v>
      </c>
      <c r="F844" s="222" t="s">
        <v>1804</v>
      </c>
      <c r="G844" s="220"/>
      <c r="H844" s="221" t="s">
        <v>21</v>
      </c>
      <c r="I844" s="223"/>
      <c r="J844" s="220"/>
      <c r="K844" s="220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155</v>
      </c>
      <c r="AU844" s="228" t="s">
        <v>82</v>
      </c>
      <c r="AV844" s="12" t="s">
        <v>80</v>
      </c>
      <c r="AW844" s="12" t="s">
        <v>35</v>
      </c>
      <c r="AX844" s="12" t="s">
        <v>72</v>
      </c>
      <c r="AY844" s="228" t="s">
        <v>144</v>
      </c>
    </row>
    <row r="845" spans="2:65" s="11" customFormat="1" ht="13.5">
      <c r="B845" s="207"/>
      <c r="C845" s="208"/>
      <c r="D845" s="204" t="s">
        <v>155</v>
      </c>
      <c r="E845" s="209" t="s">
        <v>21</v>
      </c>
      <c r="F845" s="210" t="s">
        <v>1805</v>
      </c>
      <c r="G845" s="208"/>
      <c r="H845" s="211">
        <v>3</v>
      </c>
      <c r="I845" s="212"/>
      <c r="J845" s="208"/>
      <c r="K845" s="208"/>
      <c r="L845" s="213"/>
      <c r="M845" s="214"/>
      <c r="N845" s="215"/>
      <c r="O845" s="215"/>
      <c r="P845" s="215"/>
      <c r="Q845" s="215"/>
      <c r="R845" s="215"/>
      <c r="S845" s="215"/>
      <c r="T845" s="216"/>
      <c r="AT845" s="217" t="s">
        <v>155</v>
      </c>
      <c r="AU845" s="217" t="s">
        <v>82</v>
      </c>
      <c r="AV845" s="11" t="s">
        <v>82</v>
      </c>
      <c r="AW845" s="11" t="s">
        <v>35</v>
      </c>
      <c r="AX845" s="11" t="s">
        <v>80</v>
      </c>
      <c r="AY845" s="217" t="s">
        <v>144</v>
      </c>
    </row>
    <row r="846" spans="2:65" s="1" customFormat="1" ht="16.5" customHeight="1">
      <c r="B846" s="41"/>
      <c r="C846" s="192" t="s">
        <v>1806</v>
      </c>
      <c r="D846" s="192" t="s">
        <v>146</v>
      </c>
      <c r="E846" s="193" t="s">
        <v>1807</v>
      </c>
      <c r="F846" s="194" t="s">
        <v>1808</v>
      </c>
      <c r="G846" s="195" t="s">
        <v>1771</v>
      </c>
      <c r="H846" s="196">
        <v>1</v>
      </c>
      <c r="I846" s="197"/>
      <c r="J846" s="198">
        <f>ROUND(I846*H846,2)</f>
        <v>0</v>
      </c>
      <c r="K846" s="194" t="s">
        <v>150</v>
      </c>
      <c r="L846" s="61"/>
      <c r="M846" s="199" t="s">
        <v>21</v>
      </c>
      <c r="N846" s="200" t="s">
        <v>43</v>
      </c>
      <c r="O846" s="42"/>
      <c r="P846" s="201">
        <f>O846*H846</f>
        <v>0</v>
      </c>
      <c r="Q846" s="201">
        <v>0</v>
      </c>
      <c r="R846" s="201">
        <f>Q846*H846</f>
        <v>0</v>
      </c>
      <c r="S846" s="201">
        <v>0</v>
      </c>
      <c r="T846" s="202">
        <f>S846*H846</f>
        <v>0</v>
      </c>
      <c r="AR846" s="24" t="s">
        <v>660</v>
      </c>
      <c r="AT846" s="24" t="s">
        <v>146</v>
      </c>
      <c r="AU846" s="24" t="s">
        <v>82</v>
      </c>
      <c r="AY846" s="24" t="s">
        <v>144</v>
      </c>
      <c r="BE846" s="203">
        <f>IF(N846="základní",J846,0)</f>
        <v>0</v>
      </c>
      <c r="BF846" s="203">
        <f>IF(N846="snížená",J846,0)</f>
        <v>0</v>
      </c>
      <c r="BG846" s="203">
        <f>IF(N846="zákl. přenesená",J846,0)</f>
        <v>0</v>
      </c>
      <c r="BH846" s="203">
        <f>IF(N846="sníž. přenesená",J846,0)</f>
        <v>0</v>
      </c>
      <c r="BI846" s="203">
        <f>IF(N846="nulová",J846,0)</f>
        <v>0</v>
      </c>
      <c r="BJ846" s="24" t="s">
        <v>80</v>
      </c>
      <c r="BK846" s="203">
        <f>ROUND(I846*H846,2)</f>
        <v>0</v>
      </c>
      <c r="BL846" s="24" t="s">
        <v>660</v>
      </c>
      <c r="BM846" s="24" t="s">
        <v>1809</v>
      </c>
    </row>
    <row r="847" spans="2:65" s="1" customFormat="1" ht="13.5">
      <c r="B847" s="41"/>
      <c r="C847" s="63"/>
      <c r="D847" s="204" t="s">
        <v>153</v>
      </c>
      <c r="E847" s="63"/>
      <c r="F847" s="205" t="s">
        <v>1808</v>
      </c>
      <c r="G847" s="63"/>
      <c r="H847" s="63"/>
      <c r="I847" s="163"/>
      <c r="J847" s="63"/>
      <c r="K847" s="63"/>
      <c r="L847" s="61"/>
      <c r="M847" s="206"/>
      <c r="N847" s="42"/>
      <c r="O847" s="42"/>
      <c r="P847" s="42"/>
      <c r="Q847" s="42"/>
      <c r="R847" s="42"/>
      <c r="S847" s="42"/>
      <c r="T847" s="78"/>
      <c r="AT847" s="24" t="s">
        <v>153</v>
      </c>
      <c r="AU847" s="24" t="s">
        <v>82</v>
      </c>
    </row>
    <row r="848" spans="2:65" s="12" customFormat="1" ht="13.5">
      <c r="B848" s="219"/>
      <c r="C848" s="220"/>
      <c r="D848" s="204" t="s">
        <v>155</v>
      </c>
      <c r="E848" s="221" t="s">
        <v>21</v>
      </c>
      <c r="F848" s="222" t="s">
        <v>1810</v>
      </c>
      <c r="G848" s="220"/>
      <c r="H848" s="221" t="s">
        <v>21</v>
      </c>
      <c r="I848" s="223"/>
      <c r="J848" s="220"/>
      <c r="K848" s="220"/>
      <c r="L848" s="224"/>
      <c r="M848" s="225"/>
      <c r="N848" s="226"/>
      <c r="O848" s="226"/>
      <c r="P848" s="226"/>
      <c r="Q848" s="226"/>
      <c r="R848" s="226"/>
      <c r="S848" s="226"/>
      <c r="T848" s="227"/>
      <c r="AT848" s="228" t="s">
        <v>155</v>
      </c>
      <c r="AU848" s="228" t="s">
        <v>82</v>
      </c>
      <c r="AV848" s="12" t="s">
        <v>80</v>
      </c>
      <c r="AW848" s="12" t="s">
        <v>35</v>
      </c>
      <c r="AX848" s="12" t="s">
        <v>72</v>
      </c>
      <c r="AY848" s="228" t="s">
        <v>144</v>
      </c>
    </row>
    <row r="849" spans="2:65" s="12" customFormat="1" ht="27">
      <c r="B849" s="219"/>
      <c r="C849" s="220"/>
      <c r="D849" s="204" t="s">
        <v>155</v>
      </c>
      <c r="E849" s="221" t="s">
        <v>21</v>
      </c>
      <c r="F849" s="222" t="s">
        <v>1811</v>
      </c>
      <c r="G849" s="220"/>
      <c r="H849" s="221" t="s">
        <v>21</v>
      </c>
      <c r="I849" s="223"/>
      <c r="J849" s="220"/>
      <c r="K849" s="220"/>
      <c r="L849" s="224"/>
      <c r="M849" s="225"/>
      <c r="N849" s="226"/>
      <c r="O849" s="226"/>
      <c r="P849" s="226"/>
      <c r="Q849" s="226"/>
      <c r="R849" s="226"/>
      <c r="S849" s="226"/>
      <c r="T849" s="227"/>
      <c r="AT849" s="228" t="s">
        <v>155</v>
      </c>
      <c r="AU849" s="228" t="s">
        <v>82</v>
      </c>
      <c r="AV849" s="12" t="s">
        <v>80</v>
      </c>
      <c r="AW849" s="12" t="s">
        <v>35</v>
      </c>
      <c r="AX849" s="12" t="s">
        <v>72</v>
      </c>
      <c r="AY849" s="228" t="s">
        <v>144</v>
      </c>
    </row>
    <row r="850" spans="2:65" s="11" customFormat="1" ht="13.5">
      <c r="B850" s="207"/>
      <c r="C850" s="208"/>
      <c r="D850" s="204" t="s">
        <v>155</v>
      </c>
      <c r="E850" s="209" t="s">
        <v>21</v>
      </c>
      <c r="F850" s="210" t="s">
        <v>80</v>
      </c>
      <c r="G850" s="208"/>
      <c r="H850" s="211">
        <v>1</v>
      </c>
      <c r="I850" s="212"/>
      <c r="J850" s="208"/>
      <c r="K850" s="208"/>
      <c r="L850" s="213"/>
      <c r="M850" s="214"/>
      <c r="N850" s="215"/>
      <c r="O850" s="215"/>
      <c r="P850" s="215"/>
      <c r="Q850" s="215"/>
      <c r="R850" s="215"/>
      <c r="S850" s="215"/>
      <c r="T850" s="216"/>
      <c r="AT850" s="217" t="s">
        <v>155</v>
      </c>
      <c r="AU850" s="217" t="s">
        <v>82</v>
      </c>
      <c r="AV850" s="11" t="s">
        <v>82</v>
      </c>
      <c r="AW850" s="11" t="s">
        <v>35</v>
      </c>
      <c r="AX850" s="11" t="s">
        <v>80</v>
      </c>
      <c r="AY850" s="217" t="s">
        <v>144</v>
      </c>
    </row>
    <row r="851" spans="2:65" s="1" customFormat="1" ht="16.5" customHeight="1">
      <c r="B851" s="41"/>
      <c r="C851" s="192" t="s">
        <v>1812</v>
      </c>
      <c r="D851" s="192" t="s">
        <v>146</v>
      </c>
      <c r="E851" s="193" t="s">
        <v>1813</v>
      </c>
      <c r="F851" s="194" t="s">
        <v>1814</v>
      </c>
      <c r="G851" s="195" t="s">
        <v>1771</v>
      </c>
      <c r="H851" s="196">
        <v>1</v>
      </c>
      <c r="I851" s="197"/>
      <c r="J851" s="198">
        <f>ROUND(I851*H851,2)</f>
        <v>0</v>
      </c>
      <c r="K851" s="194" t="s">
        <v>150</v>
      </c>
      <c r="L851" s="61"/>
      <c r="M851" s="199" t="s">
        <v>21</v>
      </c>
      <c r="N851" s="200" t="s">
        <v>43</v>
      </c>
      <c r="O851" s="42"/>
      <c r="P851" s="201">
        <f>O851*H851</f>
        <v>0</v>
      </c>
      <c r="Q851" s="201">
        <v>0</v>
      </c>
      <c r="R851" s="201">
        <f>Q851*H851</f>
        <v>0</v>
      </c>
      <c r="S851" s="201">
        <v>0</v>
      </c>
      <c r="T851" s="202">
        <f>S851*H851</f>
        <v>0</v>
      </c>
      <c r="AR851" s="24" t="s">
        <v>660</v>
      </c>
      <c r="AT851" s="24" t="s">
        <v>146</v>
      </c>
      <c r="AU851" s="24" t="s">
        <v>82</v>
      </c>
      <c r="AY851" s="24" t="s">
        <v>144</v>
      </c>
      <c r="BE851" s="203">
        <f>IF(N851="základní",J851,0)</f>
        <v>0</v>
      </c>
      <c r="BF851" s="203">
        <f>IF(N851="snížená",J851,0)</f>
        <v>0</v>
      </c>
      <c r="BG851" s="203">
        <f>IF(N851="zákl. přenesená",J851,0)</f>
        <v>0</v>
      </c>
      <c r="BH851" s="203">
        <f>IF(N851="sníž. přenesená",J851,0)</f>
        <v>0</v>
      </c>
      <c r="BI851" s="203">
        <f>IF(N851="nulová",J851,0)</f>
        <v>0</v>
      </c>
      <c r="BJ851" s="24" t="s">
        <v>80</v>
      </c>
      <c r="BK851" s="203">
        <f>ROUND(I851*H851,2)</f>
        <v>0</v>
      </c>
      <c r="BL851" s="24" t="s">
        <v>660</v>
      </c>
      <c r="BM851" s="24" t="s">
        <v>1815</v>
      </c>
    </row>
    <row r="852" spans="2:65" s="1" customFormat="1" ht="13.5">
      <c r="B852" s="41"/>
      <c r="C852" s="63"/>
      <c r="D852" s="204" t="s">
        <v>153</v>
      </c>
      <c r="E852" s="63"/>
      <c r="F852" s="205" t="s">
        <v>1814</v>
      </c>
      <c r="G852" s="63"/>
      <c r="H852" s="63"/>
      <c r="I852" s="163"/>
      <c r="J852" s="63"/>
      <c r="K852" s="63"/>
      <c r="L852" s="61"/>
      <c r="M852" s="206"/>
      <c r="N852" s="42"/>
      <c r="O852" s="42"/>
      <c r="P852" s="42"/>
      <c r="Q852" s="42"/>
      <c r="R852" s="42"/>
      <c r="S852" s="42"/>
      <c r="T852" s="78"/>
      <c r="AT852" s="24" t="s">
        <v>153</v>
      </c>
      <c r="AU852" s="24" t="s">
        <v>82</v>
      </c>
    </row>
    <row r="853" spans="2:65" s="12" customFormat="1" ht="27">
      <c r="B853" s="219"/>
      <c r="C853" s="220"/>
      <c r="D853" s="204" t="s">
        <v>155</v>
      </c>
      <c r="E853" s="221" t="s">
        <v>21</v>
      </c>
      <c r="F853" s="222" t="s">
        <v>1816</v>
      </c>
      <c r="G853" s="220"/>
      <c r="H853" s="221" t="s">
        <v>21</v>
      </c>
      <c r="I853" s="223"/>
      <c r="J853" s="220"/>
      <c r="K853" s="220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155</v>
      </c>
      <c r="AU853" s="228" t="s">
        <v>82</v>
      </c>
      <c r="AV853" s="12" t="s">
        <v>80</v>
      </c>
      <c r="AW853" s="12" t="s">
        <v>35</v>
      </c>
      <c r="AX853" s="12" t="s">
        <v>72</v>
      </c>
      <c r="AY853" s="228" t="s">
        <v>144</v>
      </c>
    </row>
    <row r="854" spans="2:65" s="12" customFormat="1" ht="13.5">
      <c r="B854" s="219"/>
      <c r="C854" s="220"/>
      <c r="D854" s="204" t="s">
        <v>155</v>
      </c>
      <c r="E854" s="221" t="s">
        <v>21</v>
      </c>
      <c r="F854" s="222" t="s">
        <v>1817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 ht="13.5">
      <c r="B855" s="219"/>
      <c r="C855" s="220"/>
      <c r="D855" s="204" t="s">
        <v>155</v>
      </c>
      <c r="E855" s="221" t="s">
        <v>21</v>
      </c>
      <c r="F855" s="222" t="s">
        <v>1818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 ht="13.5">
      <c r="B856" s="219"/>
      <c r="C856" s="220"/>
      <c r="D856" s="204" t="s">
        <v>155</v>
      </c>
      <c r="E856" s="221" t="s">
        <v>21</v>
      </c>
      <c r="F856" s="222" t="s">
        <v>1819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2" customFormat="1" ht="13.5">
      <c r="B857" s="219"/>
      <c r="C857" s="220"/>
      <c r="D857" s="204" t="s">
        <v>155</v>
      </c>
      <c r="E857" s="221" t="s">
        <v>21</v>
      </c>
      <c r="F857" s="222" t="s">
        <v>1820</v>
      </c>
      <c r="G857" s="220"/>
      <c r="H857" s="221" t="s">
        <v>21</v>
      </c>
      <c r="I857" s="223"/>
      <c r="J857" s="220"/>
      <c r="K857" s="220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155</v>
      </c>
      <c r="AU857" s="228" t="s">
        <v>82</v>
      </c>
      <c r="AV857" s="12" t="s">
        <v>80</v>
      </c>
      <c r="AW857" s="12" t="s">
        <v>35</v>
      </c>
      <c r="AX857" s="12" t="s">
        <v>72</v>
      </c>
      <c r="AY857" s="228" t="s">
        <v>144</v>
      </c>
    </row>
    <row r="858" spans="2:65" s="12" customFormat="1" ht="13.5">
      <c r="B858" s="219"/>
      <c r="C858" s="220"/>
      <c r="D858" s="204" t="s">
        <v>155</v>
      </c>
      <c r="E858" s="221" t="s">
        <v>21</v>
      </c>
      <c r="F858" s="222" t="s">
        <v>1821</v>
      </c>
      <c r="G858" s="220"/>
      <c r="H858" s="221" t="s">
        <v>21</v>
      </c>
      <c r="I858" s="223"/>
      <c r="J858" s="220"/>
      <c r="K858" s="220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155</v>
      </c>
      <c r="AU858" s="228" t="s">
        <v>82</v>
      </c>
      <c r="AV858" s="12" t="s">
        <v>80</v>
      </c>
      <c r="AW858" s="12" t="s">
        <v>35</v>
      </c>
      <c r="AX858" s="12" t="s">
        <v>72</v>
      </c>
      <c r="AY858" s="228" t="s">
        <v>144</v>
      </c>
    </row>
    <row r="859" spans="2:65" s="12" customFormat="1" ht="13.5">
      <c r="B859" s="219"/>
      <c r="C859" s="220"/>
      <c r="D859" s="204" t="s">
        <v>155</v>
      </c>
      <c r="E859" s="221" t="s">
        <v>21</v>
      </c>
      <c r="F859" s="222" t="s">
        <v>1817</v>
      </c>
      <c r="G859" s="220"/>
      <c r="H859" s="221" t="s">
        <v>21</v>
      </c>
      <c r="I859" s="223"/>
      <c r="J859" s="220"/>
      <c r="K859" s="220"/>
      <c r="L859" s="224"/>
      <c r="M859" s="225"/>
      <c r="N859" s="226"/>
      <c r="O859" s="226"/>
      <c r="P859" s="226"/>
      <c r="Q859" s="226"/>
      <c r="R859" s="226"/>
      <c r="S859" s="226"/>
      <c r="T859" s="227"/>
      <c r="AT859" s="228" t="s">
        <v>155</v>
      </c>
      <c r="AU859" s="228" t="s">
        <v>82</v>
      </c>
      <c r="AV859" s="12" t="s">
        <v>80</v>
      </c>
      <c r="AW859" s="12" t="s">
        <v>35</v>
      </c>
      <c r="AX859" s="12" t="s">
        <v>72</v>
      </c>
      <c r="AY859" s="228" t="s">
        <v>144</v>
      </c>
    </row>
    <row r="860" spans="2:65" s="11" customFormat="1" ht="13.5">
      <c r="B860" s="207"/>
      <c r="C860" s="208"/>
      <c r="D860" s="204" t="s">
        <v>155</v>
      </c>
      <c r="E860" s="209" t="s">
        <v>21</v>
      </c>
      <c r="F860" s="210" t="s">
        <v>80</v>
      </c>
      <c r="G860" s="208"/>
      <c r="H860" s="211">
        <v>1</v>
      </c>
      <c r="I860" s="212"/>
      <c r="J860" s="208"/>
      <c r="K860" s="208"/>
      <c r="L860" s="213"/>
      <c r="M860" s="214"/>
      <c r="N860" s="215"/>
      <c r="O860" s="215"/>
      <c r="P860" s="215"/>
      <c r="Q860" s="215"/>
      <c r="R860" s="215"/>
      <c r="S860" s="215"/>
      <c r="T860" s="216"/>
      <c r="AT860" s="217" t="s">
        <v>155</v>
      </c>
      <c r="AU860" s="217" t="s">
        <v>82</v>
      </c>
      <c r="AV860" s="11" t="s">
        <v>82</v>
      </c>
      <c r="AW860" s="11" t="s">
        <v>35</v>
      </c>
      <c r="AX860" s="11" t="s">
        <v>80</v>
      </c>
      <c r="AY860" s="217" t="s">
        <v>144</v>
      </c>
    </row>
    <row r="861" spans="2:65" s="1" customFormat="1" ht="16.5" customHeight="1">
      <c r="B861" s="41"/>
      <c r="C861" s="192" t="s">
        <v>1822</v>
      </c>
      <c r="D861" s="192" t="s">
        <v>146</v>
      </c>
      <c r="E861" s="193" t="s">
        <v>1823</v>
      </c>
      <c r="F861" s="194" t="s">
        <v>1824</v>
      </c>
      <c r="G861" s="195" t="s">
        <v>1771</v>
      </c>
      <c r="H861" s="196">
        <v>1</v>
      </c>
      <c r="I861" s="197"/>
      <c r="J861" s="198">
        <f>ROUND(I861*H861,2)</f>
        <v>0</v>
      </c>
      <c r="K861" s="194" t="s">
        <v>150</v>
      </c>
      <c r="L861" s="61"/>
      <c r="M861" s="199" t="s">
        <v>21</v>
      </c>
      <c r="N861" s="200" t="s">
        <v>43</v>
      </c>
      <c r="O861" s="42"/>
      <c r="P861" s="201">
        <f>O861*H861</f>
        <v>0</v>
      </c>
      <c r="Q861" s="201">
        <v>0</v>
      </c>
      <c r="R861" s="201">
        <f>Q861*H861</f>
        <v>0</v>
      </c>
      <c r="S861" s="201">
        <v>0</v>
      </c>
      <c r="T861" s="202">
        <f>S861*H861</f>
        <v>0</v>
      </c>
      <c r="AR861" s="24" t="s">
        <v>660</v>
      </c>
      <c r="AT861" s="24" t="s">
        <v>146</v>
      </c>
      <c r="AU861" s="24" t="s">
        <v>82</v>
      </c>
      <c r="AY861" s="24" t="s">
        <v>144</v>
      </c>
      <c r="BE861" s="203">
        <f>IF(N861="základní",J861,0)</f>
        <v>0</v>
      </c>
      <c r="BF861" s="203">
        <f>IF(N861="snížená",J861,0)</f>
        <v>0</v>
      </c>
      <c r="BG861" s="203">
        <f>IF(N861="zákl. přenesená",J861,0)</f>
        <v>0</v>
      </c>
      <c r="BH861" s="203">
        <f>IF(N861="sníž. přenesená",J861,0)</f>
        <v>0</v>
      </c>
      <c r="BI861" s="203">
        <f>IF(N861="nulová",J861,0)</f>
        <v>0</v>
      </c>
      <c r="BJ861" s="24" t="s">
        <v>80</v>
      </c>
      <c r="BK861" s="203">
        <f>ROUND(I861*H861,2)</f>
        <v>0</v>
      </c>
      <c r="BL861" s="24" t="s">
        <v>660</v>
      </c>
      <c r="BM861" s="24" t="s">
        <v>1825</v>
      </c>
    </row>
    <row r="862" spans="2:65" s="1" customFormat="1" ht="13.5">
      <c r="B862" s="41"/>
      <c r="C862" s="63"/>
      <c r="D862" s="204" t="s">
        <v>153</v>
      </c>
      <c r="E862" s="63"/>
      <c r="F862" s="205" t="s">
        <v>1824</v>
      </c>
      <c r="G862" s="63"/>
      <c r="H862" s="63"/>
      <c r="I862" s="163"/>
      <c r="J862" s="63"/>
      <c r="K862" s="63"/>
      <c r="L862" s="61"/>
      <c r="M862" s="206"/>
      <c r="N862" s="42"/>
      <c r="O862" s="42"/>
      <c r="P862" s="42"/>
      <c r="Q862" s="42"/>
      <c r="R862" s="42"/>
      <c r="S862" s="42"/>
      <c r="T862" s="78"/>
      <c r="AT862" s="24" t="s">
        <v>153</v>
      </c>
      <c r="AU862" s="24" t="s">
        <v>82</v>
      </c>
    </row>
    <row r="863" spans="2:65" s="12" customFormat="1" ht="13.5">
      <c r="B863" s="219"/>
      <c r="C863" s="220"/>
      <c r="D863" s="204" t="s">
        <v>155</v>
      </c>
      <c r="E863" s="221" t="s">
        <v>21</v>
      </c>
      <c r="F863" s="222" t="s">
        <v>1826</v>
      </c>
      <c r="G863" s="220"/>
      <c r="H863" s="221" t="s">
        <v>21</v>
      </c>
      <c r="I863" s="223"/>
      <c r="J863" s="220"/>
      <c r="K863" s="220"/>
      <c r="L863" s="224"/>
      <c r="M863" s="225"/>
      <c r="N863" s="226"/>
      <c r="O863" s="226"/>
      <c r="P863" s="226"/>
      <c r="Q863" s="226"/>
      <c r="R863" s="226"/>
      <c r="S863" s="226"/>
      <c r="T863" s="227"/>
      <c r="AT863" s="228" t="s">
        <v>155</v>
      </c>
      <c r="AU863" s="228" t="s">
        <v>82</v>
      </c>
      <c r="AV863" s="12" t="s">
        <v>80</v>
      </c>
      <c r="AW863" s="12" t="s">
        <v>35</v>
      </c>
      <c r="AX863" s="12" t="s">
        <v>72</v>
      </c>
      <c r="AY863" s="228" t="s">
        <v>144</v>
      </c>
    </row>
    <row r="864" spans="2:65" s="12" customFormat="1" ht="27">
      <c r="B864" s="219"/>
      <c r="C864" s="220"/>
      <c r="D864" s="204" t="s">
        <v>155</v>
      </c>
      <c r="E864" s="221" t="s">
        <v>21</v>
      </c>
      <c r="F864" s="222" t="s">
        <v>1827</v>
      </c>
      <c r="G864" s="220"/>
      <c r="H864" s="221" t="s">
        <v>21</v>
      </c>
      <c r="I864" s="223"/>
      <c r="J864" s="220"/>
      <c r="K864" s="220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155</v>
      </c>
      <c r="AU864" s="228" t="s">
        <v>82</v>
      </c>
      <c r="AV864" s="12" t="s">
        <v>80</v>
      </c>
      <c r="AW864" s="12" t="s">
        <v>35</v>
      </c>
      <c r="AX864" s="12" t="s">
        <v>72</v>
      </c>
      <c r="AY864" s="228" t="s">
        <v>144</v>
      </c>
    </row>
    <row r="865" spans="2:65" s="12" customFormat="1" ht="27">
      <c r="B865" s="219"/>
      <c r="C865" s="220"/>
      <c r="D865" s="204" t="s">
        <v>155</v>
      </c>
      <c r="E865" s="221" t="s">
        <v>21</v>
      </c>
      <c r="F865" s="222" t="s">
        <v>1828</v>
      </c>
      <c r="G865" s="220"/>
      <c r="H865" s="221" t="s">
        <v>21</v>
      </c>
      <c r="I865" s="223"/>
      <c r="J865" s="220"/>
      <c r="K865" s="220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155</v>
      </c>
      <c r="AU865" s="228" t="s">
        <v>82</v>
      </c>
      <c r="AV865" s="12" t="s">
        <v>80</v>
      </c>
      <c r="AW865" s="12" t="s">
        <v>35</v>
      </c>
      <c r="AX865" s="12" t="s">
        <v>72</v>
      </c>
      <c r="AY865" s="228" t="s">
        <v>144</v>
      </c>
    </row>
    <row r="866" spans="2:65" s="12" customFormat="1" ht="13.5">
      <c r="B866" s="219"/>
      <c r="C866" s="220"/>
      <c r="D866" s="204" t="s">
        <v>155</v>
      </c>
      <c r="E866" s="221" t="s">
        <v>21</v>
      </c>
      <c r="F866" s="222" t="s">
        <v>1829</v>
      </c>
      <c r="G866" s="220"/>
      <c r="H866" s="221" t="s">
        <v>21</v>
      </c>
      <c r="I866" s="223"/>
      <c r="J866" s="220"/>
      <c r="K866" s="220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155</v>
      </c>
      <c r="AU866" s="228" t="s">
        <v>82</v>
      </c>
      <c r="AV866" s="12" t="s">
        <v>80</v>
      </c>
      <c r="AW866" s="12" t="s">
        <v>35</v>
      </c>
      <c r="AX866" s="12" t="s">
        <v>72</v>
      </c>
      <c r="AY866" s="228" t="s">
        <v>144</v>
      </c>
    </row>
    <row r="867" spans="2:65" s="11" customFormat="1" ht="13.5">
      <c r="B867" s="207"/>
      <c r="C867" s="208"/>
      <c r="D867" s="204" t="s">
        <v>155</v>
      </c>
      <c r="E867" s="209" t="s">
        <v>21</v>
      </c>
      <c r="F867" s="210" t="s">
        <v>80</v>
      </c>
      <c r="G867" s="208"/>
      <c r="H867" s="211">
        <v>1</v>
      </c>
      <c r="I867" s="212"/>
      <c r="J867" s="208"/>
      <c r="K867" s="208"/>
      <c r="L867" s="213"/>
      <c r="M867" s="214"/>
      <c r="N867" s="215"/>
      <c r="O867" s="215"/>
      <c r="P867" s="215"/>
      <c r="Q867" s="215"/>
      <c r="R867" s="215"/>
      <c r="S867" s="215"/>
      <c r="T867" s="216"/>
      <c r="AT867" s="217" t="s">
        <v>155</v>
      </c>
      <c r="AU867" s="217" t="s">
        <v>82</v>
      </c>
      <c r="AV867" s="11" t="s">
        <v>82</v>
      </c>
      <c r="AW867" s="11" t="s">
        <v>35</v>
      </c>
      <c r="AX867" s="11" t="s">
        <v>80</v>
      </c>
      <c r="AY867" s="217" t="s">
        <v>144</v>
      </c>
    </row>
    <row r="868" spans="2:65" s="1" customFormat="1" ht="16.5" customHeight="1">
      <c r="B868" s="41"/>
      <c r="C868" s="192" t="s">
        <v>1830</v>
      </c>
      <c r="D868" s="192" t="s">
        <v>146</v>
      </c>
      <c r="E868" s="193" t="s">
        <v>658</v>
      </c>
      <c r="F868" s="194" t="s">
        <v>659</v>
      </c>
      <c r="G868" s="195" t="s">
        <v>1771</v>
      </c>
      <c r="H868" s="196">
        <v>1</v>
      </c>
      <c r="I868" s="197"/>
      <c r="J868" s="198">
        <f>ROUND(I868*H868,2)</f>
        <v>0</v>
      </c>
      <c r="K868" s="194" t="s">
        <v>150</v>
      </c>
      <c r="L868" s="61"/>
      <c r="M868" s="199" t="s">
        <v>21</v>
      </c>
      <c r="N868" s="200" t="s">
        <v>43</v>
      </c>
      <c r="O868" s="42"/>
      <c r="P868" s="201">
        <f>O868*H868</f>
        <v>0</v>
      </c>
      <c r="Q868" s="201">
        <v>0</v>
      </c>
      <c r="R868" s="201">
        <f>Q868*H868</f>
        <v>0</v>
      </c>
      <c r="S868" s="201">
        <v>0</v>
      </c>
      <c r="T868" s="202">
        <f>S868*H868</f>
        <v>0</v>
      </c>
      <c r="AR868" s="24" t="s">
        <v>660</v>
      </c>
      <c r="AT868" s="24" t="s">
        <v>146</v>
      </c>
      <c r="AU868" s="24" t="s">
        <v>82</v>
      </c>
      <c r="AY868" s="24" t="s">
        <v>144</v>
      </c>
      <c r="BE868" s="203">
        <f>IF(N868="základní",J868,0)</f>
        <v>0</v>
      </c>
      <c r="BF868" s="203">
        <f>IF(N868="snížená",J868,0)</f>
        <v>0</v>
      </c>
      <c r="BG868" s="203">
        <f>IF(N868="zákl. přenesená",J868,0)</f>
        <v>0</v>
      </c>
      <c r="BH868" s="203">
        <f>IF(N868="sníž. přenesená",J868,0)</f>
        <v>0</v>
      </c>
      <c r="BI868" s="203">
        <f>IF(N868="nulová",J868,0)</f>
        <v>0</v>
      </c>
      <c r="BJ868" s="24" t="s">
        <v>80</v>
      </c>
      <c r="BK868" s="203">
        <f>ROUND(I868*H868,2)</f>
        <v>0</v>
      </c>
      <c r="BL868" s="24" t="s">
        <v>660</v>
      </c>
      <c r="BM868" s="24" t="s">
        <v>1831</v>
      </c>
    </row>
    <row r="869" spans="2:65" s="1" customFormat="1" ht="13.5">
      <c r="B869" s="41"/>
      <c r="C869" s="63"/>
      <c r="D869" s="204" t="s">
        <v>153</v>
      </c>
      <c r="E869" s="63"/>
      <c r="F869" s="205" t="s">
        <v>659</v>
      </c>
      <c r="G869" s="63"/>
      <c r="H869" s="63"/>
      <c r="I869" s="163"/>
      <c r="J869" s="63"/>
      <c r="K869" s="63"/>
      <c r="L869" s="61"/>
      <c r="M869" s="206"/>
      <c r="N869" s="42"/>
      <c r="O869" s="42"/>
      <c r="P869" s="42"/>
      <c r="Q869" s="42"/>
      <c r="R869" s="42"/>
      <c r="S869" s="42"/>
      <c r="T869" s="78"/>
      <c r="AT869" s="24" t="s">
        <v>153</v>
      </c>
      <c r="AU869" s="24" t="s">
        <v>82</v>
      </c>
    </row>
    <row r="870" spans="2:65" s="12" customFormat="1" ht="13.5">
      <c r="B870" s="219"/>
      <c r="C870" s="220"/>
      <c r="D870" s="204" t="s">
        <v>155</v>
      </c>
      <c r="E870" s="221" t="s">
        <v>21</v>
      </c>
      <c r="F870" s="222" t="s">
        <v>1832</v>
      </c>
      <c r="G870" s="220"/>
      <c r="H870" s="221" t="s">
        <v>21</v>
      </c>
      <c r="I870" s="223"/>
      <c r="J870" s="220"/>
      <c r="K870" s="220"/>
      <c r="L870" s="224"/>
      <c r="M870" s="225"/>
      <c r="N870" s="226"/>
      <c r="O870" s="226"/>
      <c r="P870" s="226"/>
      <c r="Q870" s="226"/>
      <c r="R870" s="226"/>
      <c r="S870" s="226"/>
      <c r="T870" s="227"/>
      <c r="AT870" s="228" t="s">
        <v>155</v>
      </c>
      <c r="AU870" s="228" t="s">
        <v>82</v>
      </c>
      <c r="AV870" s="12" t="s">
        <v>80</v>
      </c>
      <c r="AW870" s="12" t="s">
        <v>35</v>
      </c>
      <c r="AX870" s="12" t="s">
        <v>72</v>
      </c>
      <c r="AY870" s="228" t="s">
        <v>144</v>
      </c>
    </row>
    <row r="871" spans="2:65" s="12" customFormat="1" ht="13.5">
      <c r="B871" s="219"/>
      <c r="C871" s="220"/>
      <c r="D871" s="204" t="s">
        <v>155</v>
      </c>
      <c r="E871" s="221" t="s">
        <v>21</v>
      </c>
      <c r="F871" s="222" t="s">
        <v>1833</v>
      </c>
      <c r="G871" s="220"/>
      <c r="H871" s="221" t="s">
        <v>21</v>
      </c>
      <c r="I871" s="223"/>
      <c r="J871" s="220"/>
      <c r="K871" s="220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155</v>
      </c>
      <c r="AU871" s="228" t="s">
        <v>82</v>
      </c>
      <c r="AV871" s="12" t="s">
        <v>80</v>
      </c>
      <c r="AW871" s="12" t="s">
        <v>35</v>
      </c>
      <c r="AX871" s="12" t="s">
        <v>72</v>
      </c>
      <c r="AY871" s="228" t="s">
        <v>144</v>
      </c>
    </row>
    <row r="872" spans="2:65" s="11" customFormat="1" ht="13.5">
      <c r="B872" s="207"/>
      <c r="C872" s="208"/>
      <c r="D872" s="204" t="s">
        <v>155</v>
      </c>
      <c r="E872" s="209" t="s">
        <v>21</v>
      </c>
      <c r="F872" s="210" t="s">
        <v>1834</v>
      </c>
      <c r="G872" s="208"/>
      <c r="H872" s="211">
        <v>1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155</v>
      </c>
      <c r="AU872" s="217" t="s">
        <v>82</v>
      </c>
      <c r="AV872" s="11" t="s">
        <v>82</v>
      </c>
      <c r="AW872" s="11" t="s">
        <v>35</v>
      </c>
      <c r="AX872" s="11" t="s">
        <v>80</v>
      </c>
      <c r="AY872" s="217" t="s">
        <v>144</v>
      </c>
    </row>
    <row r="873" spans="2:65" s="1" customFormat="1" ht="16.5" customHeight="1">
      <c r="B873" s="41"/>
      <c r="C873" s="192" t="s">
        <v>1835</v>
      </c>
      <c r="D873" s="192" t="s">
        <v>146</v>
      </c>
      <c r="E873" s="193" t="s">
        <v>1836</v>
      </c>
      <c r="F873" s="194" t="s">
        <v>1837</v>
      </c>
      <c r="G873" s="195" t="s">
        <v>1771</v>
      </c>
      <c r="H873" s="196">
        <v>1</v>
      </c>
      <c r="I873" s="197"/>
      <c r="J873" s="198">
        <f>ROUND(I873*H873,2)</f>
        <v>0</v>
      </c>
      <c r="K873" s="194" t="s">
        <v>150</v>
      </c>
      <c r="L873" s="61"/>
      <c r="M873" s="199" t="s">
        <v>21</v>
      </c>
      <c r="N873" s="200" t="s">
        <v>43</v>
      </c>
      <c r="O873" s="42"/>
      <c r="P873" s="201">
        <f>O873*H873</f>
        <v>0</v>
      </c>
      <c r="Q873" s="201">
        <v>0</v>
      </c>
      <c r="R873" s="201">
        <f>Q873*H873</f>
        <v>0</v>
      </c>
      <c r="S873" s="201">
        <v>0</v>
      </c>
      <c r="T873" s="202">
        <f>S873*H873</f>
        <v>0</v>
      </c>
      <c r="AR873" s="24" t="s">
        <v>660</v>
      </c>
      <c r="AT873" s="24" t="s">
        <v>146</v>
      </c>
      <c r="AU873" s="24" t="s">
        <v>82</v>
      </c>
      <c r="AY873" s="24" t="s">
        <v>144</v>
      </c>
      <c r="BE873" s="203">
        <f>IF(N873="základní",J873,0)</f>
        <v>0</v>
      </c>
      <c r="BF873" s="203">
        <f>IF(N873="snížená",J873,0)</f>
        <v>0</v>
      </c>
      <c r="BG873" s="203">
        <f>IF(N873="zákl. přenesená",J873,0)</f>
        <v>0</v>
      </c>
      <c r="BH873" s="203">
        <f>IF(N873="sníž. přenesená",J873,0)</f>
        <v>0</v>
      </c>
      <c r="BI873" s="203">
        <f>IF(N873="nulová",J873,0)</f>
        <v>0</v>
      </c>
      <c r="BJ873" s="24" t="s">
        <v>80</v>
      </c>
      <c r="BK873" s="203">
        <f>ROUND(I873*H873,2)</f>
        <v>0</v>
      </c>
      <c r="BL873" s="24" t="s">
        <v>660</v>
      </c>
      <c r="BM873" s="24" t="s">
        <v>1838</v>
      </c>
    </row>
    <row r="874" spans="2:65" s="1" customFormat="1" ht="13.5">
      <c r="B874" s="41"/>
      <c r="C874" s="63"/>
      <c r="D874" s="204" t="s">
        <v>153</v>
      </c>
      <c r="E874" s="63"/>
      <c r="F874" s="205" t="s">
        <v>1837</v>
      </c>
      <c r="G874" s="63"/>
      <c r="H874" s="63"/>
      <c r="I874" s="163"/>
      <c r="J874" s="63"/>
      <c r="K874" s="63"/>
      <c r="L874" s="61"/>
      <c r="M874" s="206"/>
      <c r="N874" s="42"/>
      <c r="O874" s="42"/>
      <c r="P874" s="42"/>
      <c r="Q874" s="42"/>
      <c r="R874" s="42"/>
      <c r="S874" s="42"/>
      <c r="T874" s="78"/>
      <c r="AT874" s="24" t="s">
        <v>153</v>
      </c>
      <c r="AU874" s="24" t="s">
        <v>82</v>
      </c>
    </row>
    <row r="875" spans="2:65" s="12" customFormat="1" ht="27">
      <c r="B875" s="219"/>
      <c r="C875" s="220"/>
      <c r="D875" s="204" t="s">
        <v>155</v>
      </c>
      <c r="E875" s="221" t="s">
        <v>21</v>
      </c>
      <c r="F875" s="222" t="s">
        <v>1839</v>
      </c>
      <c r="G875" s="220"/>
      <c r="H875" s="221" t="s">
        <v>21</v>
      </c>
      <c r="I875" s="223"/>
      <c r="J875" s="220"/>
      <c r="K875" s="220"/>
      <c r="L875" s="224"/>
      <c r="M875" s="225"/>
      <c r="N875" s="226"/>
      <c r="O875" s="226"/>
      <c r="P875" s="226"/>
      <c r="Q875" s="226"/>
      <c r="R875" s="226"/>
      <c r="S875" s="226"/>
      <c r="T875" s="227"/>
      <c r="AT875" s="228" t="s">
        <v>155</v>
      </c>
      <c r="AU875" s="228" t="s">
        <v>82</v>
      </c>
      <c r="AV875" s="12" t="s">
        <v>80</v>
      </c>
      <c r="AW875" s="12" t="s">
        <v>35</v>
      </c>
      <c r="AX875" s="12" t="s">
        <v>72</v>
      </c>
      <c r="AY875" s="228" t="s">
        <v>144</v>
      </c>
    </row>
    <row r="876" spans="2:65" s="12" customFormat="1" ht="13.5">
      <c r="B876" s="219"/>
      <c r="C876" s="220"/>
      <c r="D876" s="204" t="s">
        <v>155</v>
      </c>
      <c r="E876" s="221" t="s">
        <v>21</v>
      </c>
      <c r="F876" s="222" t="s">
        <v>1840</v>
      </c>
      <c r="G876" s="220"/>
      <c r="H876" s="221" t="s">
        <v>21</v>
      </c>
      <c r="I876" s="223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155</v>
      </c>
      <c r="AU876" s="228" t="s">
        <v>82</v>
      </c>
      <c r="AV876" s="12" t="s">
        <v>80</v>
      </c>
      <c r="AW876" s="12" t="s">
        <v>35</v>
      </c>
      <c r="AX876" s="12" t="s">
        <v>72</v>
      </c>
      <c r="AY876" s="228" t="s">
        <v>144</v>
      </c>
    </row>
    <row r="877" spans="2:65" s="11" customFormat="1" ht="13.5">
      <c r="B877" s="207"/>
      <c r="C877" s="208"/>
      <c r="D877" s="204" t="s">
        <v>155</v>
      </c>
      <c r="E877" s="209" t="s">
        <v>21</v>
      </c>
      <c r="F877" s="210" t="s">
        <v>80</v>
      </c>
      <c r="G877" s="208"/>
      <c r="H877" s="211">
        <v>1</v>
      </c>
      <c r="I877" s="212"/>
      <c r="J877" s="208"/>
      <c r="K877" s="208"/>
      <c r="L877" s="213"/>
      <c r="M877" s="214"/>
      <c r="N877" s="215"/>
      <c r="O877" s="215"/>
      <c r="P877" s="215"/>
      <c r="Q877" s="215"/>
      <c r="R877" s="215"/>
      <c r="S877" s="215"/>
      <c r="T877" s="216"/>
      <c r="AT877" s="217" t="s">
        <v>155</v>
      </c>
      <c r="AU877" s="217" t="s">
        <v>82</v>
      </c>
      <c r="AV877" s="11" t="s">
        <v>82</v>
      </c>
      <c r="AW877" s="11" t="s">
        <v>35</v>
      </c>
      <c r="AX877" s="11" t="s">
        <v>80</v>
      </c>
      <c r="AY877" s="217" t="s">
        <v>144</v>
      </c>
    </row>
    <row r="878" spans="2:65" s="1" customFormat="1" ht="16.5" customHeight="1">
      <c r="B878" s="41"/>
      <c r="C878" s="192" t="s">
        <v>1841</v>
      </c>
      <c r="D878" s="192" t="s">
        <v>146</v>
      </c>
      <c r="E878" s="193" t="s">
        <v>1842</v>
      </c>
      <c r="F878" s="194" t="s">
        <v>1843</v>
      </c>
      <c r="G878" s="195" t="s">
        <v>1771</v>
      </c>
      <c r="H878" s="196">
        <v>1</v>
      </c>
      <c r="I878" s="197"/>
      <c r="J878" s="198">
        <f>ROUND(I878*H878,2)</f>
        <v>0</v>
      </c>
      <c r="K878" s="194" t="s">
        <v>150</v>
      </c>
      <c r="L878" s="61"/>
      <c r="M878" s="199" t="s">
        <v>21</v>
      </c>
      <c r="N878" s="200" t="s">
        <v>43</v>
      </c>
      <c r="O878" s="42"/>
      <c r="P878" s="201">
        <f>O878*H878</f>
        <v>0</v>
      </c>
      <c r="Q878" s="201">
        <v>0</v>
      </c>
      <c r="R878" s="201">
        <f>Q878*H878</f>
        <v>0</v>
      </c>
      <c r="S878" s="201">
        <v>0</v>
      </c>
      <c r="T878" s="202">
        <f>S878*H878</f>
        <v>0</v>
      </c>
      <c r="AR878" s="24" t="s">
        <v>660</v>
      </c>
      <c r="AT878" s="24" t="s">
        <v>146</v>
      </c>
      <c r="AU878" s="24" t="s">
        <v>82</v>
      </c>
      <c r="AY878" s="24" t="s">
        <v>144</v>
      </c>
      <c r="BE878" s="203">
        <f>IF(N878="základní",J878,0)</f>
        <v>0</v>
      </c>
      <c r="BF878" s="203">
        <f>IF(N878="snížená",J878,0)</f>
        <v>0</v>
      </c>
      <c r="BG878" s="203">
        <f>IF(N878="zákl. přenesená",J878,0)</f>
        <v>0</v>
      </c>
      <c r="BH878" s="203">
        <f>IF(N878="sníž. přenesená",J878,0)</f>
        <v>0</v>
      </c>
      <c r="BI878" s="203">
        <f>IF(N878="nulová",J878,0)</f>
        <v>0</v>
      </c>
      <c r="BJ878" s="24" t="s">
        <v>80</v>
      </c>
      <c r="BK878" s="203">
        <f>ROUND(I878*H878,2)</f>
        <v>0</v>
      </c>
      <c r="BL878" s="24" t="s">
        <v>660</v>
      </c>
      <c r="BM878" s="24" t="s">
        <v>1844</v>
      </c>
    </row>
    <row r="879" spans="2:65" s="1" customFormat="1" ht="13.5">
      <c r="B879" s="41"/>
      <c r="C879" s="63"/>
      <c r="D879" s="204" t="s">
        <v>153</v>
      </c>
      <c r="E879" s="63"/>
      <c r="F879" s="205" t="s">
        <v>1843</v>
      </c>
      <c r="G879" s="63"/>
      <c r="H879" s="63"/>
      <c r="I879" s="163"/>
      <c r="J879" s="63"/>
      <c r="K879" s="63"/>
      <c r="L879" s="61"/>
      <c r="M879" s="206"/>
      <c r="N879" s="42"/>
      <c r="O879" s="42"/>
      <c r="P879" s="42"/>
      <c r="Q879" s="42"/>
      <c r="R879" s="42"/>
      <c r="S879" s="42"/>
      <c r="T879" s="78"/>
      <c r="AT879" s="24" t="s">
        <v>153</v>
      </c>
      <c r="AU879" s="24" t="s">
        <v>82</v>
      </c>
    </row>
    <row r="880" spans="2:65" s="12" customFormat="1" ht="27">
      <c r="B880" s="219"/>
      <c r="C880" s="220"/>
      <c r="D880" s="204" t="s">
        <v>155</v>
      </c>
      <c r="E880" s="221" t="s">
        <v>21</v>
      </c>
      <c r="F880" s="222" t="s">
        <v>1845</v>
      </c>
      <c r="G880" s="220"/>
      <c r="H880" s="221" t="s">
        <v>21</v>
      </c>
      <c r="I880" s="223"/>
      <c r="J880" s="220"/>
      <c r="K880" s="220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155</v>
      </c>
      <c r="AU880" s="228" t="s">
        <v>82</v>
      </c>
      <c r="AV880" s="12" t="s">
        <v>80</v>
      </c>
      <c r="AW880" s="12" t="s">
        <v>35</v>
      </c>
      <c r="AX880" s="12" t="s">
        <v>72</v>
      </c>
      <c r="AY880" s="228" t="s">
        <v>144</v>
      </c>
    </row>
    <row r="881" spans="2:65" s="12" customFormat="1" ht="13.5">
      <c r="B881" s="219"/>
      <c r="C881" s="220"/>
      <c r="D881" s="204" t="s">
        <v>155</v>
      </c>
      <c r="E881" s="221" t="s">
        <v>21</v>
      </c>
      <c r="F881" s="222" t="s">
        <v>1846</v>
      </c>
      <c r="G881" s="220"/>
      <c r="H881" s="221" t="s">
        <v>21</v>
      </c>
      <c r="I881" s="223"/>
      <c r="J881" s="220"/>
      <c r="K881" s="220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155</v>
      </c>
      <c r="AU881" s="228" t="s">
        <v>82</v>
      </c>
      <c r="AV881" s="12" t="s">
        <v>80</v>
      </c>
      <c r="AW881" s="12" t="s">
        <v>35</v>
      </c>
      <c r="AX881" s="12" t="s">
        <v>72</v>
      </c>
      <c r="AY881" s="228" t="s">
        <v>144</v>
      </c>
    </row>
    <row r="882" spans="2:65" s="11" customFormat="1" ht="13.5">
      <c r="B882" s="207"/>
      <c r="C882" s="208"/>
      <c r="D882" s="204" t="s">
        <v>155</v>
      </c>
      <c r="E882" s="209" t="s">
        <v>21</v>
      </c>
      <c r="F882" s="210" t="s">
        <v>80</v>
      </c>
      <c r="G882" s="208"/>
      <c r="H882" s="211">
        <v>1</v>
      </c>
      <c r="I882" s="212"/>
      <c r="J882" s="208"/>
      <c r="K882" s="208"/>
      <c r="L882" s="213"/>
      <c r="M882" s="214"/>
      <c r="N882" s="215"/>
      <c r="O882" s="215"/>
      <c r="P882" s="215"/>
      <c r="Q882" s="215"/>
      <c r="R882" s="215"/>
      <c r="S882" s="215"/>
      <c r="T882" s="216"/>
      <c r="AT882" s="217" t="s">
        <v>155</v>
      </c>
      <c r="AU882" s="217" t="s">
        <v>82</v>
      </c>
      <c r="AV882" s="11" t="s">
        <v>82</v>
      </c>
      <c r="AW882" s="11" t="s">
        <v>35</v>
      </c>
      <c r="AX882" s="11" t="s">
        <v>80</v>
      </c>
      <c r="AY882" s="217" t="s">
        <v>144</v>
      </c>
    </row>
    <row r="883" spans="2:65" s="10" customFormat="1" ht="29.85" customHeight="1">
      <c r="B883" s="176"/>
      <c r="C883" s="177"/>
      <c r="D883" s="178" t="s">
        <v>71</v>
      </c>
      <c r="E883" s="190" t="s">
        <v>1847</v>
      </c>
      <c r="F883" s="190" t="s">
        <v>1848</v>
      </c>
      <c r="G883" s="177"/>
      <c r="H883" s="177"/>
      <c r="I883" s="180"/>
      <c r="J883" s="191">
        <f>BK883</f>
        <v>0</v>
      </c>
      <c r="K883" s="177"/>
      <c r="L883" s="182"/>
      <c r="M883" s="183"/>
      <c r="N883" s="184"/>
      <c r="O883" s="184"/>
      <c r="P883" s="185">
        <f>SUM(P884:P888)</f>
        <v>0</v>
      </c>
      <c r="Q883" s="184"/>
      <c r="R883" s="185">
        <f>SUM(R884:R888)</f>
        <v>0</v>
      </c>
      <c r="S883" s="184"/>
      <c r="T883" s="186">
        <f>SUM(T884:T888)</f>
        <v>0</v>
      </c>
      <c r="AR883" s="187" t="s">
        <v>174</v>
      </c>
      <c r="AT883" s="188" t="s">
        <v>71</v>
      </c>
      <c r="AU883" s="188" t="s">
        <v>80</v>
      </c>
      <c r="AY883" s="187" t="s">
        <v>144</v>
      </c>
      <c r="BK883" s="189">
        <f>SUM(BK884:BK888)</f>
        <v>0</v>
      </c>
    </row>
    <row r="884" spans="2:65" s="1" customFormat="1" ht="16.5" customHeight="1">
      <c r="B884" s="41"/>
      <c r="C884" s="192" t="s">
        <v>1849</v>
      </c>
      <c r="D884" s="192" t="s">
        <v>146</v>
      </c>
      <c r="E884" s="193" t="s">
        <v>1850</v>
      </c>
      <c r="F884" s="194" t="s">
        <v>1848</v>
      </c>
      <c r="G884" s="195" t="s">
        <v>1771</v>
      </c>
      <c r="H884" s="196">
        <v>1</v>
      </c>
      <c r="I884" s="197"/>
      <c r="J884" s="198">
        <f>ROUND(I884*H884,2)</f>
        <v>0</v>
      </c>
      <c r="K884" s="194" t="s">
        <v>150</v>
      </c>
      <c r="L884" s="61"/>
      <c r="M884" s="199" t="s">
        <v>21</v>
      </c>
      <c r="N884" s="200" t="s">
        <v>43</v>
      </c>
      <c r="O884" s="42"/>
      <c r="P884" s="201">
        <f>O884*H884</f>
        <v>0</v>
      </c>
      <c r="Q884" s="201">
        <v>0</v>
      </c>
      <c r="R884" s="201">
        <f>Q884*H884</f>
        <v>0</v>
      </c>
      <c r="S884" s="201">
        <v>0</v>
      </c>
      <c r="T884" s="202">
        <f>S884*H884</f>
        <v>0</v>
      </c>
      <c r="AR884" s="24" t="s">
        <v>660</v>
      </c>
      <c r="AT884" s="24" t="s">
        <v>146</v>
      </c>
      <c r="AU884" s="24" t="s">
        <v>82</v>
      </c>
      <c r="AY884" s="24" t="s">
        <v>144</v>
      </c>
      <c r="BE884" s="203">
        <f>IF(N884="základní",J884,0)</f>
        <v>0</v>
      </c>
      <c r="BF884" s="203">
        <f>IF(N884="snížená",J884,0)</f>
        <v>0</v>
      </c>
      <c r="BG884" s="203">
        <f>IF(N884="zákl. přenesená",J884,0)</f>
        <v>0</v>
      </c>
      <c r="BH884" s="203">
        <f>IF(N884="sníž. přenesená",J884,0)</f>
        <v>0</v>
      </c>
      <c r="BI884" s="203">
        <f>IF(N884="nulová",J884,0)</f>
        <v>0</v>
      </c>
      <c r="BJ884" s="24" t="s">
        <v>80</v>
      </c>
      <c r="BK884" s="203">
        <f>ROUND(I884*H884,2)</f>
        <v>0</v>
      </c>
      <c r="BL884" s="24" t="s">
        <v>660</v>
      </c>
      <c r="BM884" s="24" t="s">
        <v>1851</v>
      </c>
    </row>
    <row r="885" spans="2:65" s="1" customFormat="1" ht="13.5">
      <c r="B885" s="41"/>
      <c r="C885" s="63"/>
      <c r="D885" s="204" t="s">
        <v>153</v>
      </c>
      <c r="E885" s="63"/>
      <c r="F885" s="205" t="s">
        <v>1848</v>
      </c>
      <c r="G885" s="63"/>
      <c r="H885" s="63"/>
      <c r="I885" s="163"/>
      <c r="J885" s="63"/>
      <c r="K885" s="63"/>
      <c r="L885" s="61"/>
      <c r="M885" s="206"/>
      <c r="N885" s="42"/>
      <c r="O885" s="42"/>
      <c r="P885" s="42"/>
      <c r="Q885" s="42"/>
      <c r="R885" s="42"/>
      <c r="S885" s="42"/>
      <c r="T885" s="78"/>
      <c r="AT885" s="24" t="s">
        <v>153</v>
      </c>
      <c r="AU885" s="24" t="s">
        <v>82</v>
      </c>
    </row>
    <row r="886" spans="2:65" s="12" customFormat="1" ht="27">
      <c r="B886" s="219"/>
      <c r="C886" s="220"/>
      <c r="D886" s="204" t="s">
        <v>155</v>
      </c>
      <c r="E886" s="221" t="s">
        <v>21</v>
      </c>
      <c r="F886" s="222" t="s">
        <v>1852</v>
      </c>
      <c r="G886" s="220"/>
      <c r="H886" s="221" t="s">
        <v>21</v>
      </c>
      <c r="I886" s="223"/>
      <c r="J886" s="220"/>
      <c r="K886" s="220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155</v>
      </c>
      <c r="AU886" s="228" t="s">
        <v>82</v>
      </c>
      <c r="AV886" s="12" t="s">
        <v>80</v>
      </c>
      <c r="AW886" s="12" t="s">
        <v>35</v>
      </c>
      <c r="AX886" s="12" t="s">
        <v>72</v>
      </c>
      <c r="AY886" s="228" t="s">
        <v>144</v>
      </c>
    </row>
    <row r="887" spans="2:65" s="12" customFormat="1" ht="13.5">
      <c r="B887" s="219"/>
      <c r="C887" s="220"/>
      <c r="D887" s="204" t="s">
        <v>155</v>
      </c>
      <c r="E887" s="221" t="s">
        <v>21</v>
      </c>
      <c r="F887" s="222" t="s">
        <v>1853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1" customFormat="1" ht="13.5">
      <c r="B888" s="207"/>
      <c r="C888" s="208"/>
      <c r="D888" s="204" t="s">
        <v>155</v>
      </c>
      <c r="E888" s="209" t="s">
        <v>21</v>
      </c>
      <c r="F888" s="210" t="s">
        <v>80</v>
      </c>
      <c r="G888" s="208"/>
      <c r="H888" s="211">
        <v>1</v>
      </c>
      <c r="I888" s="212"/>
      <c r="J888" s="208"/>
      <c r="K888" s="208"/>
      <c r="L888" s="213"/>
      <c r="M888" s="214"/>
      <c r="N888" s="215"/>
      <c r="O888" s="215"/>
      <c r="P888" s="215"/>
      <c r="Q888" s="215"/>
      <c r="R888" s="215"/>
      <c r="S888" s="215"/>
      <c r="T888" s="216"/>
      <c r="AT888" s="217" t="s">
        <v>155</v>
      </c>
      <c r="AU888" s="217" t="s">
        <v>82</v>
      </c>
      <c r="AV888" s="11" t="s">
        <v>82</v>
      </c>
      <c r="AW888" s="11" t="s">
        <v>35</v>
      </c>
      <c r="AX888" s="11" t="s">
        <v>80</v>
      </c>
      <c r="AY888" s="217" t="s">
        <v>144</v>
      </c>
    </row>
    <row r="889" spans="2:65" s="10" customFormat="1" ht="29.85" customHeight="1">
      <c r="B889" s="176"/>
      <c r="C889" s="177"/>
      <c r="D889" s="178" t="s">
        <v>71</v>
      </c>
      <c r="E889" s="190" t="s">
        <v>1854</v>
      </c>
      <c r="F889" s="190" t="s">
        <v>1855</v>
      </c>
      <c r="G889" s="177"/>
      <c r="H889" s="177"/>
      <c r="I889" s="180"/>
      <c r="J889" s="191">
        <f>BK889</f>
        <v>0</v>
      </c>
      <c r="K889" s="177"/>
      <c r="L889" s="182"/>
      <c r="M889" s="183"/>
      <c r="N889" s="184"/>
      <c r="O889" s="184"/>
      <c r="P889" s="185">
        <f>SUM(P890:P892)</f>
        <v>0</v>
      </c>
      <c r="Q889" s="184"/>
      <c r="R889" s="185">
        <f>SUM(R890:R892)</f>
        <v>0</v>
      </c>
      <c r="S889" s="184"/>
      <c r="T889" s="186">
        <f>SUM(T890:T892)</f>
        <v>0</v>
      </c>
      <c r="AR889" s="187" t="s">
        <v>174</v>
      </c>
      <c r="AT889" s="188" t="s">
        <v>71</v>
      </c>
      <c r="AU889" s="188" t="s">
        <v>80</v>
      </c>
      <c r="AY889" s="187" t="s">
        <v>144</v>
      </c>
      <c r="BK889" s="189">
        <f>SUM(BK890:BK892)</f>
        <v>0</v>
      </c>
    </row>
    <row r="890" spans="2:65" s="1" customFormat="1" ht="16.5" customHeight="1">
      <c r="B890" s="41"/>
      <c r="C890" s="192" t="s">
        <v>1856</v>
      </c>
      <c r="D890" s="192" t="s">
        <v>146</v>
      </c>
      <c r="E890" s="193" t="s">
        <v>1857</v>
      </c>
      <c r="F890" s="194" t="s">
        <v>1858</v>
      </c>
      <c r="G890" s="195" t="s">
        <v>1771</v>
      </c>
      <c r="H890" s="196">
        <v>1</v>
      </c>
      <c r="I890" s="197"/>
      <c r="J890" s="198">
        <f>ROUND(I890*H890,2)</f>
        <v>0</v>
      </c>
      <c r="K890" s="194" t="s">
        <v>150</v>
      </c>
      <c r="L890" s="61"/>
      <c r="M890" s="199" t="s">
        <v>21</v>
      </c>
      <c r="N890" s="200" t="s">
        <v>43</v>
      </c>
      <c r="O890" s="42"/>
      <c r="P890" s="201">
        <f>O890*H890</f>
        <v>0</v>
      </c>
      <c r="Q890" s="201">
        <v>0</v>
      </c>
      <c r="R890" s="201">
        <f>Q890*H890</f>
        <v>0</v>
      </c>
      <c r="S890" s="201">
        <v>0</v>
      </c>
      <c r="T890" s="202">
        <f>S890*H890</f>
        <v>0</v>
      </c>
      <c r="AR890" s="24" t="s">
        <v>660</v>
      </c>
      <c r="AT890" s="24" t="s">
        <v>146</v>
      </c>
      <c r="AU890" s="24" t="s">
        <v>82</v>
      </c>
      <c r="AY890" s="24" t="s">
        <v>144</v>
      </c>
      <c r="BE890" s="203">
        <f>IF(N890="základní",J890,0)</f>
        <v>0</v>
      </c>
      <c r="BF890" s="203">
        <f>IF(N890="snížená",J890,0)</f>
        <v>0</v>
      </c>
      <c r="BG890" s="203">
        <f>IF(N890="zákl. přenesená",J890,0)</f>
        <v>0</v>
      </c>
      <c r="BH890" s="203">
        <f>IF(N890="sníž. přenesená",J890,0)</f>
        <v>0</v>
      </c>
      <c r="BI890" s="203">
        <f>IF(N890="nulová",J890,0)</f>
        <v>0</v>
      </c>
      <c r="BJ890" s="24" t="s">
        <v>80</v>
      </c>
      <c r="BK890" s="203">
        <f>ROUND(I890*H890,2)</f>
        <v>0</v>
      </c>
      <c r="BL890" s="24" t="s">
        <v>660</v>
      </c>
      <c r="BM890" s="24" t="s">
        <v>1859</v>
      </c>
    </row>
    <row r="891" spans="2:65" s="1" customFormat="1" ht="13.5">
      <c r="B891" s="41"/>
      <c r="C891" s="63"/>
      <c r="D891" s="204" t="s">
        <v>153</v>
      </c>
      <c r="E891" s="63"/>
      <c r="F891" s="205" t="s">
        <v>1858</v>
      </c>
      <c r="G891" s="63"/>
      <c r="H891" s="63"/>
      <c r="I891" s="163"/>
      <c r="J891" s="63"/>
      <c r="K891" s="63"/>
      <c r="L891" s="61"/>
      <c r="M891" s="206"/>
      <c r="N891" s="42"/>
      <c r="O891" s="42"/>
      <c r="P891" s="42"/>
      <c r="Q891" s="42"/>
      <c r="R891" s="42"/>
      <c r="S891" s="42"/>
      <c r="T891" s="78"/>
      <c r="AT891" s="24" t="s">
        <v>153</v>
      </c>
      <c r="AU891" s="24" t="s">
        <v>82</v>
      </c>
    </row>
    <row r="892" spans="2:65" s="11" customFormat="1" ht="13.5">
      <c r="B892" s="207"/>
      <c r="C892" s="208"/>
      <c r="D892" s="204" t="s">
        <v>155</v>
      </c>
      <c r="E892" s="209" t="s">
        <v>21</v>
      </c>
      <c r="F892" s="210" t="s">
        <v>1860</v>
      </c>
      <c r="G892" s="208"/>
      <c r="H892" s="211">
        <v>1</v>
      </c>
      <c r="I892" s="212"/>
      <c r="J892" s="208"/>
      <c r="K892" s="208"/>
      <c r="L892" s="213"/>
      <c r="M892" s="242"/>
      <c r="N892" s="243"/>
      <c r="O892" s="243"/>
      <c r="P892" s="243"/>
      <c r="Q892" s="243"/>
      <c r="R892" s="243"/>
      <c r="S892" s="243"/>
      <c r="T892" s="244"/>
      <c r="AT892" s="217" t="s">
        <v>155</v>
      </c>
      <c r="AU892" s="217" t="s">
        <v>82</v>
      </c>
      <c r="AV892" s="11" t="s">
        <v>82</v>
      </c>
      <c r="AW892" s="11" t="s">
        <v>35</v>
      </c>
      <c r="AX892" s="11" t="s">
        <v>80</v>
      </c>
      <c r="AY892" s="217" t="s">
        <v>144</v>
      </c>
    </row>
    <row r="893" spans="2:65" s="1" customFormat="1" ht="6.95" customHeight="1">
      <c r="B893" s="56"/>
      <c r="C893" s="57"/>
      <c r="D893" s="57"/>
      <c r="E893" s="57"/>
      <c r="F893" s="57"/>
      <c r="G893" s="57"/>
      <c r="H893" s="57"/>
      <c r="I893" s="139"/>
      <c r="J893" s="57"/>
      <c r="K893" s="57"/>
      <c r="L893" s="61"/>
    </row>
  </sheetData>
  <sheetProtection algorithmName="SHA-512" hashValue="TaxHG2V4aA9gH6wSAvoyP0oAAadvGK9UIV4v6J8wzd8cb+BgZNAv2OKBqpqtsnV/uNoIIRE+7hJzbxjEBW40NQ==" saltValue="J2RUQtD6Gk2JuwuLyC8By0BgLPEjptFyZUh1mbjBTf70UadKE5KhYxNhH4p8fU3dxFgwniWEXsWrDN8EI/raRQ==" spinCount="100000" sheet="1" objects="1" scenarios="1" formatColumns="0" formatRows="0" autoFilter="0"/>
  <autoFilter ref="C95:K892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1861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ROUND(SUM(BE95:BE933), 2)</f>
        <v>0</v>
      </c>
      <c r="G30" s="42"/>
      <c r="H30" s="42"/>
      <c r="I30" s="131">
        <v>0.21</v>
      </c>
      <c r="J30" s="130">
        <f>ROUND(ROUND((SUM(BE95:BE933)),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ROUND(SUM(BF95:BF933), 2)</f>
        <v>0</v>
      </c>
      <c r="G31" s="42"/>
      <c r="H31" s="42"/>
      <c r="I31" s="131">
        <v>0.15</v>
      </c>
      <c r="J31" s="130">
        <f>ROUND(ROUND((SUM(BF95:BF933)),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ROUND(SUM(BG95:BG933),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ROUND(SUM(BH95:BH933),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ROUND(SUM(BI95:BI933),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202 - Most ev. č. 112-009 přes strouhu u obce Jemniště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J95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1862</v>
      </c>
      <c r="E57" s="152"/>
      <c r="F57" s="152"/>
      <c r="G57" s="152"/>
      <c r="H57" s="152"/>
      <c r="I57" s="153"/>
      <c r="J57" s="154">
        <f>J96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J97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J335</f>
        <v>0</v>
      </c>
      <c r="K59" s="162"/>
    </row>
    <row r="60" spans="2:47" s="8" customFormat="1" ht="19.899999999999999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J378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J422</f>
        <v>0</v>
      </c>
      <c r="K61" s="162"/>
    </row>
    <row r="62" spans="2:47" s="8" customFormat="1" ht="19.899999999999999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J502</f>
        <v>0</v>
      </c>
      <c r="K62" s="162"/>
    </row>
    <row r="63" spans="2:47" s="8" customFormat="1" ht="19.899999999999999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J562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J574</f>
        <v>0</v>
      </c>
      <c r="K64" s="162"/>
    </row>
    <row r="65" spans="2:11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J583</f>
        <v>0</v>
      </c>
      <c r="K65" s="162"/>
    </row>
    <row r="66" spans="2:11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J749</f>
        <v>0</v>
      </c>
      <c r="K66" s="162"/>
    </row>
    <row r="67" spans="2:11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J815</f>
        <v>0</v>
      </c>
      <c r="K67" s="162"/>
    </row>
    <row r="68" spans="2:11" s="7" customFormat="1" ht="24.95" customHeight="1">
      <c r="B68" s="149"/>
      <c r="C68" s="150"/>
      <c r="D68" s="151" t="s">
        <v>1863</v>
      </c>
      <c r="E68" s="152"/>
      <c r="F68" s="152"/>
      <c r="G68" s="152"/>
      <c r="H68" s="152"/>
      <c r="I68" s="153"/>
      <c r="J68" s="154">
        <f>J818</f>
        <v>0</v>
      </c>
      <c r="K68" s="155"/>
    </row>
    <row r="69" spans="2:11" s="8" customFormat="1" ht="19.899999999999999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J819</f>
        <v>0</v>
      </c>
      <c r="K69" s="162"/>
    </row>
    <row r="70" spans="2:11" s="7" customFormat="1" ht="24.95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J861</f>
        <v>0</v>
      </c>
      <c r="K70" s="155"/>
    </row>
    <row r="71" spans="2:11" s="8" customFormat="1" ht="19.899999999999999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J862</f>
        <v>0</v>
      </c>
      <c r="K71" s="162"/>
    </row>
    <row r="72" spans="2:11" s="8" customFormat="1" ht="19.899999999999999" customHeight="1">
      <c r="B72" s="156"/>
      <c r="C72" s="157"/>
      <c r="D72" s="158" t="s">
        <v>934</v>
      </c>
      <c r="E72" s="159"/>
      <c r="F72" s="159"/>
      <c r="G72" s="159"/>
      <c r="H72" s="159"/>
      <c r="I72" s="160"/>
      <c r="J72" s="161">
        <f>J869</f>
        <v>0</v>
      </c>
      <c r="K72" s="162"/>
    </row>
    <row r="73" spans="2:11" s="7" customFormat="1" ht="24.95" customHeight="1">
      <c r="B73" s="149"/>
      <c r="C73" s="150"/>
      <c r="D73" s="151" t="s">
        <v>632</v>
      </c>
      <c r="E73" s="152"/>
      <c r="F73" s="152"/>
      <c r="G73" s="152"/>
      <c r="H73" s="152"/>
      <c r="I73" s="153"/>
      <c r="J73" s="154">
        <f>J873</f>
        <v>0</v>
      </c>
      <c r="K73" s="155"/>
    </row>
    <row r="74" spans="2:11" s="8" customFormat="1" ht="19.899999999999999" customHeight="1">
      <c r="B74" s="156"/>
      <c r="C74" s="157"/>
      <c r="D74" s="158" t="s">
        <v>633</v>
      </c>
      <c r="E74" s="159"/>
      <c r="F74" s="159"/>
      <c r="G74" s="159"/>
      <c r="H74" s="159"/>
      <c r="I74" s="160"/>
      <c r="J74" s="161">
        <f>J874</f>
        <v>0</v>
      </c>
      <c r="K74" s="162"/>
    </row>
    <row r="75" spans="2:11" s="8" customFormat="1" ht="19.899999999999999" customHeight="1">
      <c r="B75" s="156"/>
      <c r="C75" s="157"/>
      <c r="D75" s="158" t="s">
        <v>935</v>
      </c>
      <c r="E75" s="159"/>
      <c r="F75" s="159"/>
      <c r="G75" s="159"/>
      <c r="H75" s="159"/>
      <c r="I75" s="160"/>
      <c r="J75" s="161">
        <f>J928</f>
        <v>0</v>
      </c>
      <c r="K75" s="162"/>
    </row>
    <row r="76" spans="2:11" s="1" customFormat="1" ht="21.75" customHeight="1">
      <c r="B76" s="41"/>
      <c r="C76" s="42"/>
      <c r="D76" s="42"/>
      <c r="E76" s="42"/>
      <c r="F76" s="42"/>
      <c r="G76" s="42"/>
      <c r="H76" s="42"/>
      <c r="I76" s="118"/>
      <c r="J76" s="42"/>
      <c r="K76" s="45"/>
    </row>
    <row r="77" spans="2:11" s="1" customFormat="1" ht="6.95" customHeight="1">
      <c r="B77" s="56"/>
      <c r="C77" s="57"/>
      <c r="D77" s="57"/>
      <c r="E77" s="57"/>
      <c r="F77" s="57"/>
      <c r="G77" s="57"/>
      <c r="H77" s="57"/>
      <c r="I77" s="139"/>
      <c r="J77" s="57"/>
      <c r="K77" s="58"/>
    </row>
    <row r="81" spans="2:63" s="1" customFormat="1" ht="6.95" customHeight="1">
      <c r="B81" s="59"/>
      <c r="C81" s="60"/>
      <c r="D81" s="60"/>
      <c r="E81" s="60"/>
      <c r="F81" s="60"/>
      <c r="G81" s="60"/>
      <c r="H81" s="60"/>
      <c r="I81" s="142"/>
      <c r="J81" s="60"/>
      <c r="K81" s="60"/>
      <c r="L81" s="61"/>
    </row>
    <row r="82" spans="2:63" s="1" customFormat="1" ht="36.950000000000003" customHeight="1">
      <c r="B82" s="41"/>
      <c r="C82" s="62" t="s">
        <v>128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6.9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4.45" customHeight="1">
      <c r="B84" s="41"/>
      <c r="C84" s="65" t="s">
        <v>18</v>
      </c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6.5" customHeight="1">
      <c r="B85" s="41"/>
      <c r="C85" s="63"/>
      <c r="D85" s="63"/>
      <c r="E85" s="388" t="str">
        <f>E7</f>
        <v>II/112 Struhařov, rekonstrukce silnice – provozní staničení km 6,70 – 9,48</v>
      </c>
      <c r="F85" s="389"/>
      <c r="G85" s="389"/>
      <c r="H85" s="389"/>
      <c r="I85" s="163"/>
      <c r="J85" s="63"/>
      <c r="K85" s="63"/>
      <c r="L85" s="61"/>
    </row>
    <row r="86" spans="2:63" s="1" customFormat="1" ht="14.45" customHeight="1">
      <c r="B86" s="41"/>
      <c r="C86" s="65" t="s">
        <v>111</v>
      </c>
      <c r="D86" s="63"/>
      <c r="E86" s="63"/>
      <c r="F86" s="63"/>
      <c r="G86" s="63"/>
      <c r="H86" s="63"/>
      <c r="I86" s="163"/>
      <c r="J86" s="63"/>
      <c r="K86" s="63"/>
      <c r="L86" s="61"/>
    </row>
    <row r="87" spans="2:63" s="1" customFormat="1" ht="17.25" customHeight="1">
      <c r="B87" s="41"/>
      <c r="C87" s="63"/>
      <c r="D87" s="63"/>
      <c r="E87" s="363" t="str">
        <f>E9</f>
        <v>SO 202 - Most ev. č. 112-009 přes strouhu u obce Jemniště</v>
      </c>
      <c r="F87" s="390"/>
      <c r="G87" s="390"/>
      <c r="H87" s="390"/>
      <c r="I87" s="163"/>
      <c r="J87" s="63"/>
      <c r="K87" s="63"/>
      <c r="L87" s="61"/>
    </row>
    <row r="88" spans="2:63" s="1" customFormat="1" ht="6.95" customHeight="1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3" s="1" customFormat="1" ht="18" customHeight="1">
      <c r="B89" s="41"/>
      <c r="C89" s="65" t="s">
        <v>23</v>
      </c>
      <c r="D89" s="63"/>
      <c r="E89" s="63"/>
      <c r="F89" s="164" t="str">
        <f>F12</f>
        <v>Struhařov</v>
      </c>
      <c r="G89" s="63"/>
      <c r="H89" s="63"/>
      <c r="I89" s="165" t="s">
        <v>25</v>
      </c>
      <c r="J89" s="73" t="str">
        <f>IF(J12="","",J12)</f>
        <v>19. 3. 2018</v>
      </c>
      <c r="K89" s="63"/>
      <c r="L89" s="61"/>
    </row>
    <row r="90" spans="2:63" s="1" customFormat="1" ht="6.95" customHeight="1">
      <c r="B90" s="41"/>
      <c r="C90" s="63"/>
      <c r="D90" s="63"/>
      <c r="E90" s="63"/>
      <c r="F90" s="63"/>
      <c r="G90" s="63"/>
      <c r="H90" s="63"/>
      <c r="I90" s="163"/>
      <c r="J90" s="63"/>
      <c r="K90" s="63"/>
      <c r="L90" s="61"/>
    </row>
    <row r="91" spans="2:63" s="1" customFormat="1">
      <c r="B91" s="41"/>
      <c r="C91" s="65" t="s">
        <v>27</v>
      </c>
      <c r="D91" s="63"/>
      <c r="E91" s="63"/>
      <c r="F91" s="164" t="str">
        <f>E15</f>
        <v>Krajská správa a údržba silnic Středočeského kraje</v>
      </c>
      <c r="G91" s="63"/>
      <c r="H91" s="63"/>
      <c r="I91" s="165" t="s">
        <v>33</v>
      </c>
      <c r="J91" s="164" t="str">
        <f>E21</f>
        <v>Tubes s.r.o.</v>
      </c>
      <c r="K91" s="63"/>
      <c r="L91" s="61"/>
    </row>
    <row r="92" spans="2:63" s="1" customFormat="1" ht="14.45" customHeight="1">
      <c r="B92" s="41"/>
      <c r="C92" s="65" t="s">
        <v>31</v>
      </c>
      <c r="D92" s="63"/>
      <c r="E92" s="63"/>
      <c r="F92" s="164" t="str">
        <f>IF(E18="","",E18)</f>
        <v/>
      </c>
      <c r="G92" s="63"/>
      <c r="H92" s="63"/>
      <c r="I92" s="163"/>
      <c r="J92" s="63"/>
      <c r="K92" s="63"/>
      <c r="L92" s="61"/>
    </row>
    <row r="93" spans="2:63" s="1" customFormat="1" ht="10.35" customHeight="1">
      <c r="B93" s="41"/>
      <c r="C93" s="63"/>
      <c r="D93" s="63"/>
      <c r="E93" s="63"/>
      <c r="F93" s="63"/>
      <c r="G93" s="63"/>
      <c r="H93" s="63"/>
      <c r="I93" s="163"/>
      <c r="J93" s="63"/>
      <c r="K93" s="63"/>
      <c r="L93" s="61"/>
    </row>
    <row r="94" spans="2:63" s="9" customFormat="1" ht="29.25" customHeight="1">
      <c r="B94" s="166"/>
      <c r="C94" s="167" t="s">
        <v>129</v>
      </c>
      <c r="D94" s="168" t="s">
        <v>57</v>
      </c>
      <c r="E94" s="168" t="s">
        <v>53</v>
      </c>
      <c r="F94" s="168" t="s">
        <v>130</v>
      </c>
      <c r="G94" s="168" t="s">
        <v>131</v>
      </c>
      <c r="H94" s="168" t="s">
        <v>132</v>
      </c>
      <c r="I94" s="169" t="s">
        <v>133</v>
      </c>
      <c r="J94" s="168" t="s">
        <v>116</v>
      </c>
      <c r="K94" s="170" t="s">
        <v>134</v>
      </c>
      <c r="L94" s="171"/>
      <c r="M94" s="81" t="s">
        <v>135</v>
      </c>
      <c r="N94" s="82" t="s">
        <v>42</v>
      </c>
      <c r="O94" s="82" t="s">
        <v>136</v>
      </c>
      <c r="P94" s="82" t="s">
        <v>137</v>
      </c>
      <c r="Q94" s="82" t="s">
        <v>138</v>
      </c>
      <c r="R94" s="82" t="s">
        <v>139</v>
      </c>
      <c r="S94" s="82" t="s">
        <v>140</v>
      </c>
      <c r="T94" s="83" t="s">
        <v>141</v>
      </c>
    </row>
    <row r="95" spans="2:63" s="1" customFormat="1" ht="29.25" customHeight="1">
      <c r="B95" s="41"/>
      <c r="C95" s="87" t="s">
        <v>117</v>
      </c>
      <c r="D95" s="63"/>
      <c r="E95" s="63"/>
      <c r="F95" s="63"/>
      <c r="G95" s="63"/>
      <c r="H95" s="63"/>
      <c r="I95" s="163"/>
      <c r="J95" s="172">
        <f>BK95</f>
        <v>0</v>
      </c>
      <c r="K95" s="63"/>
      <c r="L95" s="61"/>
      <c r="M95" s="84"/>
      <c r="N95" s="85"/>
      <c r="O95" s="85"/>
      <c r="P95" s="173">
        <f>P96+P818+P861+P873</f>
        <v>0</v>
      </c>
      <c r="Q95" s="85"/>
      <c r="R95" s="173">
        <f>R96+R818+R861+R873</f>
        <v>878.93558675999986</v>
      </c>
      <c r="S95" s="85"/>
      <c r="T95" s="174">
        <f>T96+T818+T861+T873</f>
        <v>656.11099000000002</v>
      </c>
      <c r="AT95" s="24" t="s">
        <v>71</v>
      </c>
      <c r="AU95" s="24" t="s">
        <v>118</v>
      </c>
      <c r="BK95" s="175">
        <f>BK96+BK818+BK861+BK873</f>
        <v>0</v>
      </c>
    </row>
    <row r="96" spans="2:63" s="10" customFormat="1" ht="37.35" customHeight="1">
      <c r="B96" s="176"/>
      <c r="C96" s="177"/>
      <c r="D96" s="178" t="s">
        <v>71</v>
      </c>
      <c r="E96" s="179" t="s">
        <v>142</v>
      </c>
      <c r="F96" s="179" t="s">
        <v>1864</v>
      </c>
      <c r="G96" s="177"/>
      <c r="H96" s="177"/>
      <c r="I96" s="180"/>
      <c r="J96" s="181">
        <f>BK96</f>
        <v>0</v>
      </c>
      <c r="K96" s="177"/>
      <c r="L96" s="182"/>
      <c r="M96" s="183"/>
      <c r="N96" s="184"/>
      <c r="O96" s="184"/>
      <c r="P96" s="185">
        <f>P97+P335+P378+P422+P502+P562+P574+P583+P749+P815</f>
        <v>0</v>
      </c>
      <c r="Q96" s="184"/>
      <c r="R96" s="185">
        <f>R97+R335+R378+R422+R502+R562+R574+R583+R749+R815</f>
        <v>878.02886875999991</v>
      </c>
      <c r="S96" s="184"/>
      <c r="T96" s="186">
        <f>T97+T335+T378+T422+T502+T562+T574+T583+T749+T815</f>
        <v>656.11099000000002</v>
      </c>
      <c r="AR96" s="187" t="s">
        <v>80</v>
      </c>
      <c r="AT96" s="188" t="s">
        <v>71</v>
      </c>
      <c r="AU96" s="188" t="s">
        <v>72</v>
      </c>
      <c r="AY96" s="187" t="s">
        <v>144</v>
      </c>
      <c r="BK96" s="189">
        <f>BK97+BK335+BK378+BK422+BK502+BK562+BK574+BK583+BK749+BK815</f>
        <v>0</v>
      </c>
    </row>
    <row r="97" spans="2:65" s="10" customFormat="1" ht="19.899999999999999" customHeight="1">
      <c r="B97" s="176"/>
      <c r="C97" s="177"/>
      <c r="D97" s="178" t="s">
        <v>71</v>
      </c>
      <c r="E97" s="190" t="s">
        <v>80</v>
      </c>
      <c r="F97" s="190" t="s">
        <v>145</v>
      </c>
      <c r="G97" s="177"/>
      <c r="H97" s="177"/>
      <c r="I97" s="180"/>
      <c r="J97" s="191">
        <f>BK97</f>
        <v>0</v>
      </c>
      <c r="K97" s="177"/>
      <c r="L97" s="182"/>
      <c r="M97" s="183"/>
      <c r="N97" s="184"/>
      <c r="O97" s="184"/>
      <c r="P97" s="185">
        <f>SUM(P98:P334)</f>
        <v>0</v>
      </c>
      <c r="Q97" s="184"/>
      <c r="R97" s="185">
        <f>SUM(R98:R334)</f>
        <v>232.79117116</v>
      </c>
      <c r="S97" s="184"/>
      <c r="T97" s="186">
        <f>SUM(T98:T334)</f>
        <v>177.5136</v>
      </c>
      <c r="AR97" s="187" t="s">
        <v>80</v>
      </c>
      <c r="AT97" s="188" t="s">
        <v>71</v>
      </c>
      <c r="AU97" s="188" t="s">
        <v>80</v>
      </c>
      <c r="AY97" s="187" t="s">
        <v>144</v>
      </c>
      <c r="BK97" s="189">
        <f>SUM(BK98:BK334)</f>
        <v>0</v>
      </c>
    </row>
    <row r="98" spans="2:65" s="1" customFormat="1" ht="25.5" customHeight="1">
      <c r="B98" s="41"/>
      <c r="C98" s="192" t="s">
        <v>80</v>
      </c>
      <c r="D98" s="192" t="s">
        <v>146</v>
      </c>
      <c r="E98" s="193" t="s">
        <v>937</v>
      </c>
      <c r="F98" s="194" t="s">
        <v>938</v>
      </c>
      <c r="G98" s="195" t="s">
        <v>149</v>
      </c>
      <c r="H98" s="196">
        <v>11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151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151</v>
      </c>
      <c r="BM98" s="24" t="s">
        <v>1865</v>
      </c>
    </row>
    <row r="99" spans="2:65" s="1" customFormat="1" ht="13.5">
      <c r="B99" s="41"/>
      <c r="C99" s="63"/>
      <c r="D99" s="204" t="s">
        <v>153</v>
      </c>
      <c r="E99" s="63"/>
      <c r="F99" s="205" t="s">
        <v>938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1866</v>
      </c>
      <c r="G100" s="208"/>
      <c r="H100" s="211">
        <v>11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2" customFormat="1" ht="13.5">
      <c r="B101" s="219"/>
      <c r="C101" s="220"/>
      <c r="D101" s="204" t="s">
        <v>155</v>
      </c>
      <c r="E101" s="221" t="s">
        <v>21</v>
      </c>
      <c r="F101" s="222" t="s">
        <v>941</v>
      </c>
      <c r="G101" s="220"/>
      <c r="H101" s="221" t="s">
        <v>21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155</v>
      </c>
      <c r="AU101" s="228" t="s">
        <v>82</v>
      </c>
      <c r="AV101" s="12" t="s">
        <v>80</v>
      </c>
      <c r="AW101" s="12" t="s">
        <v>35</v>
      </c>
      <c r="AX101" s="12" t="s">
        <v>72</v>
      </c>
      <c r="AY101" s="228" t="s">
        <v>144</v>
      </c>
    </row>
    <row r="102" spans="2:65" s="1" customFormat="1" ht="25.5" customHeight="1">
      <c r="B102" s="41"/>
      <c r="C102" s="192" t="s">
        <v>82</v>
      </c>
      <c r="D102" s="192" t="s">
        <v>146</v>
      </c>
      <c r="E102" s="193" t="s">
        <v>942</v>
      </c>
      <c r="F102" s="194" t="s">
        <v>943</v>
      </c>
      <c r="G102" s="195" t="s">
        <v>149</v>
      </c>
      <c r="H102" s="196">
        <v>250</v>
      </c>
      <c r="I102" s="197"/>
      <c r="J102" s="198">
        <f>ROUND(I102*H102,2)</f>
        <v>0</v>
      </c>
      <c r="K102" s="194" t="s">
        <v>150</v>
      </c>
      <c r="L102" s="61"/>
      <c r="M102" s="199" t="s">
        <v>21</v>
      </c>
      <c r="N102" s="200" t="s">
        <v>43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151</v>
      </c>
      <c r="AT102" s="24" t="s">
        <v>146</v>
      </c>
      <c r="AU102" s="24" t="s">
        <v>82</v>
      </c>
      <c r="AY102" s="24" t="s">
        <v>144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80</v>
      </c>
      <c r="BK102" s="203">
        <f>ROUND(I102*H102,2)</f>
        <v>0</v>
      </c>
      <c r="BL102" s="24" t="s">
        <v>151</v>
      </c>
      <c r="BM102" s="24" t="s">
        <v>1867</v>
      </c>
    </row>
    <row r="103" spans="2:65" s="1" customFormat="1" ht="13.5">
      <c r="B103" s="41"/>
      <c r="C103" s="63"/>
      <c r="D103" s="204" t="s">
        <v>153</v>
      </c>
      <c r="E103" s="63"/>
      <c r="F103" s="205" t="s">
        <v>943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153</v>
      </c>
      <c r="AU103" s="24" t="s">
        <v>82</v>
      </c>
    </row>
    <row r="104" spans="2:65" s="11" customFormat="1" ht="13.5">
      <c r="B104" s="207"/>
      <c r="C104" s="208"/>
      <c r="D104" s="204" t="s">
        <v>155</v>
      </c>
      <c r="E104" s="209" t="s">
        <v>21</v>
      </c>
      <c r="F104" s="210" t="s">
        <v>1868</v>
      </c>
      <c r="G104" s="208"/>
      <c r="H104" s="211">
        <v>250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16.5" customHeight="1">
      <c r="B105" s="41"/>
      <c r="C105" s="192" t="s">
        <v>161</v>
      </c>
      <c r="D105" s="192" t="s">
        <v>146</v>
      </c>
      <c r="E105" s="193" t="s">
        <v>1869</v>
      </c>
      <c r="F105" s="194" t="s">
        <v>1870</v>
      </c>
      <c r="G105" s="195" t="s">
        <v>518</v>
      </c>
      <c r="H105" s="196">
        <v>2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1871</v>
      </c>
    </row>
    <row r="106" spans="2:65" s="1" customFormat="1" ht="13.5">
      <c r="B106" s="41"/>
      <c r="C106" s="63"/>
      <c r="D106" s="204" t="s">
        <v>153</v>
      </c>
      <c r="E106" s="63"/>
      <c r="F106" s="205" t="s">
        <v>1870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 ht="13.5">
      <c r="B107" s="207"/>
      <c r="C107" s="208"/>
      <c r="D107" s="204" t="s">
        <v>155</v>
      </c>
      <c r="E107" s="209" t="s">
        <v>21</v>
      </c>
      <c r="F107" s="210" t="s">
        <v>82</v>
      </c>
      <c r="G107" s="208"/>
      <c r="H107" s="211">
        <v>2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80</v>
      </c>
      <c r="AY107" s="217" t="s">
        <v>144</v>
      </c>
    </row>
    <row r="108" spans="2:65" s="12" customFormat="1" ht="13.5">
      <c r="B108" s="219"/>
      <c r="C108" s="220"/>
      <c r="D108" s="204" t="s">
        <v>155</v>
      </c>
      <c r="E108" s="221" t="s">
        <v>21</v>
      </c>
      <c r="F108" s="222" t="s">
        <v>941</v>
      </c>
      <c r="G108" s="220"/>
      <c r="H108" s="221" t="s">
        <v>21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155</v>
      </c>
      <c r="AU108" s="228" t="s">
        <v>82</v>
      </c>
      <c r="AV108" s="12" t="s">
        <v>80</v>
      </c>
      <c r="AW108" s="12" t="s">
        <v>35</v>
      </c>
      <c r="AX108" s="12" t="s">
        <v>72</v>
      </c>
      <c r="AY108" s="228" t="s">
        <v>144</v>
      </c>
    </row>
    <row r="109" spans="2:65" s="1" customFormat="1" ht="16.5" customHeight="1">
      <c r="B109" s="41"/>
      <c r="C109" s="192" t="s">
        <v>151</v>
      </c>
      <c r="D109" s="192" t="s">
        <v>146</v>
      </c>
      <c r="E109" s="193" t="s">
        <v>948</v>
      </c>
      <c r="F109" s="194" t="s">
        <v>949</v>
      </c>
      <c r="G109" s="195" t="s">
        <v>518</v>
      </c>
      <c r="H109" s="196">
        <v>1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1872</v>
      </c>
    </row>
    <row r="110" spans="2:65" s="1" customFormat="1" ht="13.5">
      <c r="B110" s="41"/>
      <c r="C110" s="63"/>
      <c r="D110" s="204" t="s">
        <v>153</v>
      </c>
      <c r="E110" s="63"/>
      <c r="F110" s="205" t="s">
        <v>949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 ht="13.5">
      <c r="B111" s="207"/>
      <c r="C111" s="208"/>
      <c r="D111" s="204" t="s">
        <v>155</v>
      </c>
      <c r="E111" s="209" t="s">
        <v>21</v>
      </c>
      <c r="F111" s="210" t="s">
        <v>80</v>
      </c>
      <c r="G111" s="208"/>
      <c r="H111" s="211">
        <v>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80</v>
      </c>
      <c r="AY111" s="217" t="s">
        <v>144</v>
      </c>
    </row>
    <row r="112" spans="2:65" s="12" customFormat="1" ht="13.5">
      <c r="B112" s="219"/>
      <c r="C112" s="220"/>
      <c r="D112" s="204" t="s">
        <v>155</v>
      </c>
      <c r="E112" s="221" t="s">
        <v>21</v>
      </c>
      <c r="F112" s="222" t="s">
        <v>941</v>
      </c>
      <c r="G112" s="220"/>
      <c r="H112" s="221" t="s">
        <v>21</v>
      </c>
      <c r="I112" s="223"/>
      <c r="J112" s="220"/>
      <c r="K112" s="220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155</v>
      </c>
      <c r="AU112" s="228" t="s">
        <v>82</v>
      </c>
      <c r="AV112" s="12" t="s">
        <v>80</v>
      </c>
      <c r="AW112" s="12" t="s">
        <v>35</v>
      </c>
      <c r="AX112" s="12" t="s">
        <v>72</v>
      </c>
      <c r="AY112" s="228" t="s">
        <v>144</v>
      </c>
    </row>
    <row r="113" spans="2:65" s="1" customFormat="1" ht="25.5" customHeight="1">
      <c r="B113" s="41"/>
      <c r="C113" s="192" t="s">
        <v>174</v>
      </c>
      <c r="D113" s="192" t="s">
        <v>146</v>
      </c>
      <c r="E113" s="193" t="s">
        <v>1873</v>
      </c>
      <c r="F113" s="194" t="s">
        <v>1874</v>
      </c>
      <c r="G113" s="195" t="s">
        <v>518</v>
      </c>
      <c r="H113" s="196">
        <v>2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1875</v>
      </c>
    </row>
    <row r="114" spans="2:65" s="1" customFormat="1" ht="13.5">
      <c r="B114" s="41"/>
      <c r="C114" s="63"/>
      <c r="D114" s="204" t="s">
        <v>153</v>
      </c>
      <c r="E114" s="63"/>
      <c r="F114" s="205" t="s">
        <v>1874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 ht="13.5">
      <c r="B115" s="207"/>
      <c r="C115" s="208"/>
      <c r="D115" s="204" t="s">
        <v>155</v>
      </c>
      <c r="E115" s="209" t="s">
        <v>21</v>
      </c>
      <c r="F115" s="210" t="s">
        <v>82</v>
      </c>
      <c r="G115" s="208"/>
      <c r="H115" s="211">
        <v>2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954</v>
      </c>
      <c r="F116" s="194" t="s">
        <v>955</v>
      </c>
      <c r="G116" s="195" t="s">
        <v>518</v>
      </c>
      <c r="H116" s="196">
        <v>1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1876</v>
      </c>
    </row>
    <row r="117" spans="2:65" s="1" customFormat="1" ht="13.5">
      <c r="B117" s="41"/>
      <c r="C117" s="63"/>
      <c r="D117" s="204" t="s">
        <v>153</v>
      </c>
      <c r="E117" s="63"/>
      <c r="F117" s="205" t="s">
        <v>955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80</v>
      </c>
      <c r="G118" s="208"/>
      <c r="H118" s="211">
        <v>1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960</v>
      </c>
      <c r="F119" s="194" t="s">
        <v>961</v>
      </c>
      <c r="G119" s="195" t="s">
        <v>149</v>
      </c>
      <c r="H119" s="196">
        <v>191.4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0.44</v>
      </c>
      <c r="T119" s="202">
        <f>S119*H119</f>
        <v>84.216000000000008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1877</v>
      </c>
    </row>
    <row r="120" spans="2:65" s="1" customFormat="1" ht="13.5">
      <c r="B120" s="41"/>
      <c r="C120" s="63"/>
      <c r="D120" s="204" t="s">
        <v>153</v>
      </c>
      <c r="E120" s="63"/>
      <c r="F120" s="205" t="s">
        <v>961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2" customFormat="1" ht="13.5">
      <c r="B121" s="219"/>
      <c r="C121" s="220"/>
      <c r="D121" s="204" t="s">
        <v>155</v>
      </c>
      <c r="E121" s="221" t="s">
        <v>21</v>
      </c>
      <c r="F121" s="222" t="s">
        <v>963</v>
      </c>
      <c r="G121" s="220"/>
      <c r="H121" s="221" t="s">
        <v>21</v>
      </c>
      <c r="I121" s="223"/>
      <c r="J121" s="220"/>
      <c r="K121" s="220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155</v>
      </c>
      <c r="AU121" s="228" t="s">
        <v>82</v>
      </c>
      <c r="AV121" s="12" t="s">
        <v>80</v>
      </c>
      <c r="AW121" s="12" t="s">
        <v>35</v>
      </c>
      <c r="AX121" s="12" t="s">
        <v>72</v>
      </c>
      <c r="AY121" s="228" t="s">
        <v>144</v>
      </c>
    </row>
    <row r="122" spans="2:65" s="11" customFormat="1" ht="13.5">
      <c r="B122" s="207"/>
      <c r="C122" s="208"/>
      <c r="D122" s="204" t="s">
        <v>155</v>
      </c>
      <c r="E122" s="209" t="s">
        <v>21</v>
      </c>
      <c r="F122" s="210" t="s">
        <v>1878</v>
      </c>
      <c r="G122" s="208"/>
      <c r="H122" s="211">
        <v>191.4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25.5" customHeight="1">
      <c r="B123" s="41"/>
      <c r="C123" s="192" t="s">
        <v>193</v>
      </c>
      <c r="D123" s="192" t="s">
        <v>146</v>
      </c>
      <c r="E123" s="193" t="s">
        <v>965</v>
      </c>
      <c r="F123" s="194" t="s">
        <v>966</v>
      </c>
      <c r="G123" s="195" t="s">
        <v>149</v>
      </c>
      <c r="H123" s="196">
        <v>158.4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3.0000000000000001E-5</v>
      </c>
      <c r="R123" s="201">
        <f>Q123*H123</f>
        <v>4.7520000000000001E-3</v>
      </c>
      <c r="S123" s="201">
        <v>7.6999999999999999E-2</v>
      </c>
      <c r="T123" s="202">
        <f>S123*H123</f>
        <v>12.1968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1879</v>
      </c>
    </row>
    <row r="124" spans="2:65" s="1" customFormat="1" ht="13.5">
      <c r="B124" s="41"/>
      <c r="C124" s="63"/>
      <c r="D124" s="204" t="s">
        <v>153</v>
      </c>
      <c r="E124" s="63"/>
      <c r="F124" s="205" t="s">
        <v>966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 ht="13.5">
      <c r="B125" s="219"/>
      <c r="C125" s="220"/>
      <c r="D125" s="204" t="s">
        <v>155</v>
      </c>
      <c r="E125" s="221" t="s">
        <v>21</v>
      </c>
      <c r="F125" s="222" t="s">
        <v>968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2" customFormat="1" ht="13.5">
      <c r="B126" s="219"/>
      <c r="C126" s="220"/>
      <c r="D126" s="204" t="s">
        <v>155</v>
      </c>
      <c r="E126" s="221" t="s">
        <v>21</v>
      </c>
      <c r="F126" s="222" t="s">
        <v>969</v>
      </c>
      <c r="G126" s="220"/>
      <c r="H126" s="221" t="s">
        <v>21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155</v>
      </c>
      <c r="AU126" s="228" t="s">
        <v>82</v>
      </c>
      <c r="AV126" s="12" t="s">
        <v>80</v>
      </c>
      <c r="AW126" s="12" t="s">
        <v>35</v>
      </c>
      <c r="AX126" s="12" t="s">
        <v>72</v>
      </c>
      <c r="AY126" s="228" t="s">
        <v>144</v>
      </c>
    </row>
    <row r="127" spans="2:65" s="11" customFormat="1" ht="13.5">
      <c r="B127" s="207"/>
      <c r="C127" s="208"/>
      <c r="D127" s="204" t="s">
        <v>155</v>
      </c>
      <c r="E127" s="209" t="s">
        <v>21</v>
      </c>
      <c r="F127" s="210" t="s">
        <v>1880</v>
      </c>
      <c r="G127" s="208"/>
      <c r="H127" s="211">
        <v>158.4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155</v>
      </c>
      <c r="AU127" s="217" t="s">
        <v>82</v>
      </c>
      <c r="AV127" s="11" t="s">
        <v>82</v>
      </c>
      <c r="AW127" s="11" t="s">
        <v>35</v>
      </c>
      <c r="AX127" s="11" t="s">
        <v>80</v>
      </c>
      <c r="AY127" s="217" t="s">
        <v>144</v>
      </c>
    </row>
    <row r="128" spans="2:65" s="1" customFormat="1" ht="25.5" customHeight="1">
      <c r="B128" s="41"/>
      <c r="C128" s="192" t="s">
        <v>199</v>
      </c>
      <c r="D128" s="192" t="s">
        <v>146</v>
      </c>
      <c r="E128" s="193" t="s">
        <v>971</v>
      </c>
      <c r="F128" s="194" t="s">
        <v>972</v>
      </c>
      <c r="G128" s="195" t="s">
        <v>149</v>
      </c>
      <c r="H128" s="196">
        <v>316.8</v>
      </c>
      <c r="I128" s="197"/>
      <c r="J128" s="198">
        <f>ROUND(I128*H128,2)</f>
        <v>0</v>
      </c>
      <c r="K128" s="194" t="s">
        <v>150</v>
      </c>
      <c r="L128" s="61"/>
      <c r="M128" s="199" t="s">
        <v>21</v>
      </c>
      <c r="N128" s="200" t="s">
        <v>43</v>
      </c>
      <c r="O128" s="42"/>
      <c r="P128" s="201">
        <f>O128*H128</f>
        <v>0</v>
      </c>
      <c r="Q128" s="201">
        <v>9.0000000000000006E-5</v>
      </c>
      <c r="R128" s="201">
        <f>Q128*H128</f>
        <v>2.8512000000000003E-2</v>
      </c>
      <c r="S128" s="201">
        <v>0.25600000000000001</v>
      </c>
      <c r="T128" s="202">
        <f>S128*H128</f>
        <v>81.100800000000007</v>
      </c>
      <c r="AR128" s="24" t="s">
        <v>151</v>
      </c>
      <c r="AT128" s="24" t="s">
        <v>146</v>
      </c>
      <c r="AU128" s="24" t="s">
        <v>82</v>
      </c>
      <c r="AY128" s="24" t="s">
        <v>144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4" t="s">
        <v>80</v>
      </c>
      <c r="BK128" s="203">
        <f>ROUND(I128*H128,2)</f>
        <v>0</v>
      </c>
      <c r="BL128" s="24" t="s">
        <v>151</v>
      </c>
      <c r="BM128" s="24" t="s">
        <v>1881</v>
      </c>
    </row>
    <row r="129" spans="2:65" s="1" customFormat="1" ht="13.5">
      <c r="B129" s="41"/>
      <c r="C129" s="63"/>
      <c r="D129" s="204" t="s">
        <v>153</v>
      </c>
      <c r="E129" s="63"/>
      <c r="F129" s="205" t="s">
        <v>972</v>
      </c>
      <c r="G129" s="63"/>
      <c r="H129" s="63"/>
      <c r="I129" s="163"/>
      <c r="J129" s="63"/>
      <c r="K129" s="63"/>
      <c r="L129" s="61"/>
      <c r="M129" s="206"/>
      <c r="N129" s="42"/>
      <c r="O129" s="42"/>
      <c r="P129" s="42"/>
      <c r="Q129" s="42"/>
      <c r="R129" s="42"/>
      <c r="S129" s="42"/>
      <c r="T129" s="78"/>
      <c r="AT129" s="24" t="s">
        <v>153</v>
      </c>
      <c r="AU129" s="24" t="s">
        <v>82</v>
      </c>
    </row>
    <row r="130" spans="2:65" s="12" customFormat="1" ht="13.5">
      <c r="B130" s="219"/>
      <c r="C130" s="220"/>
      <c r="D130" s="204" t="s">
        <v>155</v>
      </c>
      <c r="E130" s="221" t="s">
        <v>21</v>
      </c>
      <c r="F130" s="222" t="s">
        <v>968</v>
      </c>
      <c r="G130" s="220"/>
      <c r="H130" s="221" t="s">
        <v>21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155</v>
      </c>
      <c r="AU130" s="228" t="s">
        <v>82</v>
      </c>
      <c r="AV130" s="12" t="s">
        <v>80</v>
      </c>
      <c r="AW130" s="12" t="s">
        <v>35</v>
      </c>
      <c r="AX130" s="12" t="s">
        <v>72</v>
      </c>
      <c r="AY130" s="228" t="s">
        <v>144</v>
      </c>
    </row>
    <row r="131" spans="2:65" s="12" customFormat="1" ht="13.5">
      <c r="B131" s="219"/>
      <c r="C131" s="220"/>
      <c r="D131" s="204" t="s">
        <v>155</v>
      </c>
      <c r="E131" s="221" t="s">
        <v>21</v>
      </c>
      <c r="F131" s="222" t="s">
        <v>974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1882</v>
      </c>
      <c r="G132" s="208"/>
      <c r="H132" s="211">
        <v>316.8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16.5" customHeight="1">
      <c r="B133" s="41"/>
      <c r="C133" s="192" t="s">
        <v>208</v>
      </c>
      <c r="D133" s="192" t="s">
        <v>146</v>
      </c>
      <c r="E133" s="193" t="s">
        <v>976</v>
      </c>
      <c r="F133" s="194" t="s">
        <v>977</v>
      </c>
      <c r="G133" s="195" t="s">
        <v>488</v>
      </c>
      <c r="H133" s="196">
        <v>20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2.102E-2</v>
      </c>
      <c r="R133" s="201">
        <f>Q133*H133</f>
        <v>0.4204</v>
      </c>
      <c r="S133" s="201">
        <v>0</v>
      </c>
      <c r="T133" s="202">
        <f>S133*H133</f>
        <v>0</v>
      </c>
      <c r="AR133" s="24" t="s">
        <v>151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151</v>
      </c>
      <c r="BM133" s="24" t="s">
        <v>1883</v>
      </c>
    </row>
    <row r="134" spans="2:65" s="1" customFormat="1" ht="13.5">
      <c r="B134" s="41"/>
      <c r="C134" s="63"/>
      <c r="D134" s="204" t="s">
        <v>153</v>
      </c>
      <c r="E134" s="63"/>
      <c r="F134" s="205" t="s">
        <v>977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2" customFormat="1" ht="13.5">
      <c r="B135" s="219"/>
      <c r="C135" s="220"/>
      <c r="D135" s="204" t="s">
        <v>155</v>
      </c>
      <c r="E135" s="221" t="s">
        <v>21</v>
      </c>
      <c r="F135" s="222" t="s">
        <v>979</v>
      </c>
      <c r="G135" s="220"/>
      <c r="H135" s="221" t="s">
        <v>21</v>
      </c>
      <c r="I135" s="223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155</v>
      </c>
      <c r="AU135" s="228" t="s">
        <v>82</v>
      </c>
      <c r="AV135" s="12" t="s">
        <v>80</v>
      </c>
      <c r="AW135" s="12" t="s">
        <v>35</v>
      </c>
      <c r="AX135" s="12" t="s">
        <v>72</v>
      </c>
      <c r="AY135" s="228" t="s">
        <v>144</v>
      </c>
    </row>
    <row r="136" spans="2:65" s="11" customFormat="1" ht="13.5">
      <c r="B136" s="207"/>
      <c r="C136" s="208"/>
      <c r="D136" s="204" t="s">
        <v>155</v>
      </c>
      <c r="E136" s="209" t="s">
        <v>21</v>
      </c>
      <c r="F136" s="210" t="s">
        <v>279</v>
      </c>
      <c r="G136" s="208"/>
      <c r="H136" s="211">
        <v>20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80</v>
      </c>
      <c r="AY136" s="217" t="s">
        <v>144</v>
      </c>
    </row>
    <row r="137" spans="2:65" s="1" customFormat="1" ht="16.5" customHeight="1">
      <c r="B137" s="41"/>
      <c r="C137" s="192" t="s">
        <v>218</v>
      </c>
      <c r="D137" s="192" t="s">
        <v>146</v>
      </c>
      <c r="E137" s="193" t="s">
        <v>980</v>
      </c>
      <c r="F137" s="194" t="s">
        <v>981</v>
      </c>
      <c r="G137" s="195" t="s">
        <v>982</v>
      </c>
      <c r="H137" s="196">
        <v>50</v>
      </c>
      <c r="I137" s="197"/>
      <c r="J137" s="198">
        <f>ROUND(I137*H137,2)</f>
        <v>0</v>
      </c>
      <c r="K137" s="194" t="s">
        <v>150</v>
      </c>
      <c r="L137" s="61"/>
      <c r="M137" s="199" t="s">
        <v>21</v>
      </c>
      <c r="N137" s="200" t="s">
        <v>43</v>
      </c>
      <c r="O137" s="4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4" t="s">
        <v>151</v>
      </c>
      <c r="AT137" s="24" t="s">
        <v>146</v>
      </c>
      <c r="AU137" s="24" t="s">
        <v>82</v>
      </c>
      <c r="AY137" s="24" t="s">
        <v>144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80</v>
      </c>
      <c r="BK137" s="203">
        <f>ROUND(I137*H137,2)</f>
        <v>0</v>
      </c>
      <c r="BL137" s="24" t="s">
        <v>151</v>
      </c>
      <c r="BM137" s="24" t="s">
        <v>1884</v>
      </c>
    </row>
    <row r="138" spans="2:65" s="1" customFormat="1" ht="13.5">
      <c r="B138" s="41"/>
      <c r="C138" s="63"/>
      <c r="D138" s="204" t="s">
        <v>153</v>
      </c>
      <c r="E138" s="63"/>
      <c r="F138" s="205" t="s">
        <v>981</v>
      </c>
      <c r="G138" s="63"/>
      <c r="H138" s="63"/>
      <c r="I138" s="163"/>
      <c r="J138" s="63"/>
      <c r="K138" s="63"/>
      <c r="L138" s="61"/>
      <c r="M138" s="206"/>
      <c r="N138" s="42"/>
      <c r="O138" s="42"/>
      <c r="P138" s="42"/>
      <c r="Q138" s="42"/>
      <c r="R138" s="42"/>
      <c r="S138" s="42"/>
      <c r="T138" s="78"/>
      <c r="AT138" s="24" t="s">
        <v>153</v>
      </c>
      <c r="AU138" s="24" t="s">
        <v>82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984</v>
      </c>
      <c r="G139" s="208"/>
      <c r="H139" s="211">
        <v>50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224</v>
      </c>
      <c r="D140" s="192" t="s">
        <v>146</v>
      </c>
      <c r="E140" s="193" t="s">
        <v>985</v>
      </c>
      <c r="F140" s="194" t="s">
        <v>986</v>
      </c>
      <c r="G140" s="195" t="s">
        <v>183</v>
      </c>
      <c r="H140" s="196">
        <v>14.4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1885</v>
      </c>
    </row>
    <row r="141" spans="2:65" s="1" customFormat="1" ht="13.5">
      <c r="B141" s="41"/>
      <c r="C141" s="63"/>
      <c r="D141" s="204" t="s">
        <v>153</v>
      </c>
      <c r="E141" s="63"/>
      <c r="F141" s="205" t="s">
        <v>986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988</v>
      </c>
      <c r="G142" s="208"/>
      <c r="H142" s="211">
        <v>14.4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230</v>
      </c>
      <c r="D143" s="192" t="s">
        <v>146</v>
      </c>
      <c r="E143" s="193" t="s">
        <v>989</v>
      </c>
      <c r="F143" s="194" t="s">
        <v>990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1886</v>
      </c>
    </row>
    <row r="144" spans="2:65" s="1" customFormat="1" ht="13.5">
      <c r="B144" s="41"/>
      <c r="C144" s="63"/>
      <c r="D144" s="204" t="s">
        <v>153</v>
      </c>
      <c r="E144" s="63"/>
      <c r="F144" s="205" t="s">
        <v>990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2" customFormat="1" ht="13.5">
      <c r="B145" s="219"/>
      <c r="C145" s="220"/>
      <c r="D145" s="204" t="s">
        <v>155</v>
      </c>
      <c r="E145" s="221" t="s">
        <v>21</v>
      </c>
      <c r="F145" s="222" t="s">
        <v>992</v>
      </c>
      <c r="G145" s="220"/>
      <c r="H145" s="221" t="s">
        <v>21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155</v>
      </c>
      <c r="AU145" s="228" t="s">
        <v>82</v>
      </c>
      <c r="AV145" s="12" t="s">
        <v>80</v>
      </c>
      <c r="AW145" s="12" t="s">
        <v>35</v>
      </c>
      <c r="AX145" s="12" t="s">
        <v>72</v>
      </c>
      <c r="AY145" s="228" t="s">
        <v>144</v>
      </c>
    </row>
    <row r="146" spans="2:65" s="11" customFormat="1" ht="13.5">
      <c r="B146" s="207"/>
      <c r="C146" s="208"/>
      <c r="D146" s="204" t="s">
        <v>155</v>
      </c>
      <c r="E146" s="209" t="s">
        <v>21</v>
      </c>
      <c r="F146" s="210" t="s">
        <v>993</v>
      </c>
      <c r="G146" s="208"/>
      <c r="H146" s="211">
        <v>14.4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80</v>
      </c>
      <c r="AY146" s="217" t="s">
        <v>144</v>
      </c>
    </row>
    <row r="147" spans="2:65" s="1" customFormat="1" ht="16.5" customHeight="1">
      <c r="B147" s="41"/>
      <c r="C147" s="192" t="s">
        <v>237</v>
      </c>
      <c r="D147" s="192" t="s">
        <v>146</v>
      </c>
      <c r="E147" s="193" t="s">
        <v>994</v>
      </c>
      <c r="F147" s="194" t="s">
        <v>995</v>
      </c>
      <c r="G147" s="195" t="s">
        <v>183</v>
      </c>
      <c r="H147" s="196">
        <v>775.95899999999995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1887</v>
      </c>
    </row>
    <row r="148" spans="2:65" s="1" customFormat="1" ht="13.5">
      <c r="B148" s="41"/>
      <c r="C148" s="63"/>
      <c r="D148" s="204" t="s">
        <v>153</v>
      </c>
      <c r="E148" s="63"/>
      <c r="F148" s="205" t="s">
        <v>995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 ht="13.5">
      <c r="B149" s="219"/>
      <c r="C149" s="220"/>
      <c r="D149" s="204" t="s">
        <v>155</v>
      </c>
      <c r="E149" s="221" t="s">
        <v>21</v>
      </c>
      <c r="F149" s="222" t="s">
        <v>1888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 ht="13.5">
      <c r="B150" s="207"/>
      <c r="C150" s="208"/>
      <c r="D150" s="204" t="s">
        <v>155</v>
      </c>
      <c r="E150" s="209" t="s">
        <v>21</v>
      </c>
      <c r="F150" s="210" t="s">
        <v>1889</v>
      </c>
      <c r="G150" s="208"/>
      <c r="H150" s="211">
        <v>453.68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 ht="13.5">
      <c r="B151" s="207"/>
      <c r="C151" s="208"/>
      <c r="D151" s="204" t="s">
        <v>155</v>
      </c>
      <c r="E151" s="209" t="s">
        <v>21</v>
      </c>
      <c r="F151" s="210" t="s">
        <v>1890</v>
      </c>
      <c r="G151" s="208"/>
      <c r="H151" s="211">
        <v>38.159999999999997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1891</v>
      </c>
      <c r="G152" s="208"/>
      <c r="H152" s="211">
        <v>38.159999999999997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1892</v>
      </c>
      <c r="G153" s="208"/>
      <c r="H153" s="211">
        <v>42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9" t="s">
        <v>21</v>
      </c>
      <c r="F154" s="210" t="s">
        <v>1893</v>
      </c>
      <c r="G154" s="208"/>
      <c r="H154" s="211">
        <v>6.7389999999999999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 ht="13.5">
      <c r="B155" s="207"/>
      <c r="C155" s="208"/>
      <c r="D155" s="204" t="s">
        <v>155</v>
      </c>
      <c r="E155" s="209" t="s">
        <v>21</v>
      </c>
      <c r="F155" s="210" t="s">
        <v>1894</v>
      </c>
      <c r="G155" s="208"/>
      <c r="H155" s="211">
        <v>1.62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1895</v>
      </c>
      <c r="G156" s="208"/>
      <c r="H156" s="211">
        <v>195.6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3" customFormat="1" ht="13.5">
      <c r="B157" s="245"/>
      <c r="C157" s="246"/>
      <c r="D157" s="204" t="s">
        <v>155</v>
      </c>
      <c r="E157" s="247" t="s">
        <v>21</v>
      </c>
      <c r="F157" s="248" t="s">
        <v>947</v>
      </c>
      <c r="G157" s="246"/>
      <c r="H157" s="249">
        <v>775.95899999999995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155</v>
      </c>
      <c r="AU157" s="255" t="s">
        <v>82</v>
      </c>
      <c r="AV157" s="13" t="s">
        <v>151</v>
      </c>
      <c r="AW157" s="13" t="s">
        <v>35</v>
      </c>
      <c r="AX157" s="13" t="s">
        <v>80</v>
      </c>
      <c r="AY157" s="255" t="s">
        <v>144</v>
      </c>
    </row>
    <row r="158" spans="2:65" s="1" customFormat="1" ht="16.5" customHeight="1">
      <c r="B158" s="41"/>
      <c r="C158" s="192" t="s">
        <v>10</v>
      </c>
      <c r="D158" s="192" t="s">
        <v>146</v>
      </c>
      <c r="E158" s="193" t="s">
        <v>1004</v>
      </c>
      <c r="F158" s="194" t="s">
        <v>1005</v>
      </c>
      <c r="G158" s="195" t="s">
        <v>183</v>
      </c>
      <c r="H158" s="196">
        <v>387.98</v>
      </c>
      <c r="I158" s="197"/>
      <c r="J158" s="198">
        <f>ROUND(I158*H158,2)</f>
        <v>0</v>
      </c>
      <c r="K158" s="194" t="s">
        <v>150</v>
      </c>
      <c r="L158" s="61"/>
      <c r="M158" s="199" t="s">
        <v>21</v>
      </c>
      <c r="N158" s="200" t="s">
        <v>43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151</v>
      </c>
      <c r="AT158" s="24" t="s">
        <v>146</v>
      </c>
      <c r="AU158" s="24" t="s">
        <v>82</v>
      </c>
      <c r="AY158" s="24" t="s">
        <v>144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80</v>
      </c>
      <c r="BK158" s="203">
        <f>ROUND(I158*H158,2)</f>
        <v>0</v>
      </c>
      <c r="BL158" s="24" t="s">
        <v>151</v>
      </c>
      <c r="BM158" s="24" t="s">
        <v>1896</v>
      </c>
    </row>
    <row r="159" spans="2:65" s="1" customFormat="1" ht="13.5">
      <c r="B159" s="41"/>
      <c r="C159" s="63"/>
      <c r="D159" s="204" t="s">
        <v>153</v>
      </c>
      <c r="E159" s="63"/>
      <c r="F159" s="205" t="s">
        <v>1005</v>
      </c>
      <c r="G159" s="63"/>
      <c r="H159" s="63"/>
      <c r="I159" s="163"/>
      <c r="J159" s="63"/>
      <c r="K159" s="63"/>
      <c r="L159" s="61"/>
      <c r="M159" s="206"/>
      <c r="N159" s="42"/>
      <c r="O159" s="42"/>
      <c r="P159" s="42"/>
      <c r="Q159" s="42"/>
      <c r="R159" s="42"/>
      <c r="S159" s="42"/>
      <c r="T159" s="78"/>
      <c r="AT159" s="24" t="s">
        <v>153</v>
      </c>
      <c r="AU159" s="24" t="s">
        <v>82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1897</v>
      </c>
      <c r="G160" s="208"/>
      <c r="H160" s="211">
        <v>387.98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80</v>
      </c>
      <c r="AY160" s="217" t="s">
        <v>144</v>
      </c>
    </row>
    <row r="161" spans="2:65" s="1" customFormat="1" ht="16.5" customHeight="1">
      <c r="B161" s="41"/>
      <c r="C161" s="192" t="s">
        <v>253</v>
      </c>
      <c r="D161" s="192" t="s">
        <v>146</v>
      </c>
      <c r="E161" s="193" t="s">
        <v>1008</v>
      </c>
      <c r="F161" s="194" t="s">
        <v>1009</v>
      </c>
      <c r="G161" s="195" t="s">
        <v>183</v>
      </c>
      <c r="H161" s="196">
        <v>21.952000000000002</v>
      </c>
      <c r="I161" s="197"/>
      <c r="J161" s="198">
        <f>ROUND(I161*H161,2)</f>
        <v>0</v>
      </c>
      <c r="K161" s="194" t="s">
        <v>150</v>
      </c>
      <c r="L161" s="61"/>
      <c r="M161" s="199" t="s">
        <v>21</v>
      </c>
      <c r="N161" s="200" t="s">
        <v>43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151</v>
      </c>
      <c r="AT161" s="24" t="s">
        <v>146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1898</v>
      </c>
    </row>
    <row r="162" spans="2:65" s="1" customFormat="1" ht="13.5">
      <c r="B162" s="41"/>
      <c r="C162" s="63"/>
      <c r="D162" s="204" t="s">
        <v>153</v>
      </c>
      <c r="E162" s="63"/>
      <c r="F162" s="205" t="s">
        <v>1009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2" customFormat="1" ht="13.5">
      <c r="B163" s="219"/>
      <c r="C163" s="220"/>
      <c r="D163" s="204" t="s">
        <v>155</v>
      </c>
      <c r="E163" s="221" t="s">
        <v>21</v>
      </c>
      <c r="F163" s="222" t="s">
        <v>1011</v>
      </c>
      <c r="G163" s="220"/>
      <c r="H163" s="221" t="s">
        <v>21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155</v>
      </c>
      <c r="AU163" s="228" t="s">
        <v>82</v>
      </c>
      <c r="AV163" s="12" t="s">
        <v>80</v>
      </c>
      <c r="AW163" s="12" t="s">
        <v>35</v>
      </c>
      <c r="AX163" s="12" t="s">
        <v>72</v>
      </c>
      <c r="AY163" s="228" t="s">
        <v>144</v>
      </c>
    </row>
    <row r="164" spans="2:65" s="11" customFormat="1" ht="13.5">
      <c r="B164" s="207"/>
      <c r="C164" s="208"/>
      <c r="D164" s="204" t="s">
        <v>155</v>
      </c>
      <c r="E164" s="209" t="s">
        <v>21</v>
      </c>
      <c r="F164" s="210" t="s">
        <v>1899</v>
      </c>
      <c r="G164" s="208"/>
      <c r="H164" s="211">
        <v>5.4720000000000004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 ht="13.5">
      <c r="B165" s="207"/>
      <c r="C165" s="208"/>
      <c r="D165" s="204" t="s">
        <v>155</v>
      </c>
      <c r="E165" s="209" t="s">
        <v>21</v>
      </c>
      <c r="F165" s="210" t="s">
        <v>1900</v>
      </c>
      <c r="G165" s="208"/>
      <c r="H165" s="211">
        <v>14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72</v>
      </c>
      <c r="AY165" s="217" t="s">
        <v>144</v>
      </c>
    </row>
    <row r="166" spans="2:65" s="11" customFormat="1" ht="13.5">
      <c r="B166" s="207"/>
      <c r="C166" s="208"/>
      <c r="D166" s="204" t="s">
        <v>155</v>
      </c>
      <c r="E166" s="209" t="s">
        <v>21</v>
      </c>
      <c r="F166" s="210" t="s">
        <v>1901</v>
      </c>
      <c r="G166" s="208"/>
      <c r="H166" s="211">
        <v>2.48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3" customFormat="1" ht="13.5">
      <c r="B167" s="245"/>
      <c r="C167" s="246"/>
      <c r="D167" s="204" t="s">
        <v>155</v>
      </c>
      <c r="E167" s="247" t="s">
        <v>21</v>
      </c>
      <c r="F167" s="248" t="s">
        <v>947</v>
      </c>
      <c r="G167" s="246"/>
      <c r="H167" s="249">
        <v>21.952000000000002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155</v>
      </c>
      <c r="AU167" s="255" t="s">
        <v>82</v>
      </c>
      <c r="AV167" s="13" t="s">
        <v>151</v>
      </c>
      <c r="AW167" s="13" t="s">
        <v>35</v>
      </c>
      <c r="AX167" s="13" t="s">
        <v>80</v>
      </c>
      <c r="AY167" s="255" t="s">
        <v>144</v>
      </c>
    </row>
    <row r="168" spans="2:65" s="1" customFormat="1" ht="16.5" customHeight="1">
      <c r="B168" s="41"/>
      <c r="C168" s="192" t="s">
        <v>258</v>
      </c>
      <c r="D168" s="192" t="s">
        <v>146</v>
      </c>
      <c r="E168" s="193" t="s">
        <v>259</v>
      </c>
      <c r="F168" s="194" t="s">
        <v>260</v>
      </c>
      <c r="G168" s="195" t="s">
        <v>183</v>
      </c>
      <c r="H168" s="196">
        <v>10.976000000000001</v>
      </c>
      <c r="I168" s="197"/>
      <c r="J168" s="198">
        <f>ROUND(I168*H168,2)</f>
        <v>0</v>
      </c>
      <c r="K168" s="194" t="s">
        <v>150</v>
      </c>
      <c r="L168" s="61"/>
      <c r="M168" s="199" t="s">
        <v>21</v>
      </c>
      <c r="N168" s="200" t="s">
        <v>43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151</v>
      </c>
      <c r="AT168" s="24" t="s">
        <v>146</v>
      </c>
      <c r="AU168" s="24" t="s">
        <v>82</v>
      </c>
      <c r="AY168" s="24" t="s">
        <v>144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80</v>
      </c>
      <c r="BK168" s="203">
        <f>ROUND(I168*H168,2)</f>
        <v>0</v>
      </c>
      <c r="BL168" s="24" t="s">
        <v>151</v>
      </c>
      <c r="BM168" s="24" t="s">
        <v>1902</v>
      </c>
    </row>
    <row r="169" spans="2:65" s="1" customFormat="1" ht="13.5">
      <c r="B169" s="41"/>
      <c r="C169" s="63"/>
      <c r="D169" s="204" t="s">
        <v>153</v>
      </c>
      <c r="E169" s="63"/>
      <c r="F169" s="205" t="s">
        <v>260</v>
      </c>
      <c r="G169" s="63"/>
      <c r="H169" s="63"/>
      <c r="I169" s="163"/>
      <c r="J169" s="63"/>
      <c r="K169" s="63"/>
      <c r="L169" s="61"/>
      <c r="M169" s="206"/>
      <c r="N169" s="42"/>
      <c r="O169" s="42"/>
      <c r="P169" s="42"/>
      <c r="Q169" s="42"/>
      <c r="R169" s="42"/>
      <c r="S169" s="42"/>
      <c r="T169" s="78"/>
      <c r="AT169" s="24" t="s">
        <v>153</v>
      </c>
      <c r="AU169" s="24" t="s">
        <v>82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1903</v>
      </c>
      <c r="G170" s="208"/>
      <c r="H170" s="211">
        <v>10.976000000000001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80</v>
      </c>
      <c r="AY170" s="217" t="s">
        <v>144</v>
      </c>
    </row>
    <row r="171" spans="2:65" s="1" customFormat="1" ht="25.5" customHeight="1">
      <c r="B171" s="41"/>
      <c r="C171" s="192" t="s">
        <v>264</v>
      </c>
      <c r="D171" s="192" t="s">
        <v>146</v>
      </c>
      <c r="E171" s="193" t="s">
        <v>1016</v>
      </c>
      <c r="F171" s="194" t="s">
        <v>1017</v>
      </c>
      <c r="G171" s="195" t="s">
        <v>149</v>
      </c>
      <c r="H171" s="196">
        <v>72.5</v>
      </c>
      <c r="I171" s="197"/>
      <c r="J171" s="198">
        <f>ROUND(I171*H171,2)</f>
        <v>0</v>
      </c>
      <c r="K171" s="194" t="s">
        <v>150</v>
      </c>
      <c r="L171" s="61"/>
      <c r="M171" s="199" t="s">
        <v>21</v>
      </c>
      <c r="N171" s="200" t="s">
        <v>43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151</v>
      </c>
      <c r="AT171" s="24" t="s">
        <v>146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1904</v>
      </c>
    </row>
    <row r="172" spans="2:65" s="1" customFormat="1" ht="13.5">
      <c r="B172" s="41"/>
      <c r="C172" s="63"/>
      <c r="D172" s="204" t="s">
        <v>153</v>
      </c>
      <c r="E172" s="63"/>
      <c r="F172" s="205" t="s">
        <v>1017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2" customFormat="1" ht="13.5">
      <c r="B173" s="219"/>
      <c r="C173" s="220"/>
      <c r="D173" s="204" t="s">
        <v>155</v>
      </c>
      <c r="E173" s="221" t="s">
        <v>21</v>
      </c>
      <c r="F173" s="222" t="s">
        <v>1019</v>
      </c>
      <c r="G173" s="220"/>
      <c r="H173" s="221" t="s">
        <v>21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155</v>
      </c>
      <c r="AU173" s="228" t="s">
        <v>82</v>
      </c>
      <c r="AV173" s="12" t="s">
        <v>80</v>
      </c>
      <c r="AW173" s="12" t="s">
        <v>35</v>
      </c>
      <c r="AX173" s="12" t="s">
        <v>72</v>
      </c>
      <c r="AY173" s="228" t="s">
        <v>144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1905</v>
      </c>
      <c r="G174" s="208"/>
      <c r="H174" s="211">
        <v>72.5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16.5" customHeight="1">
      <c r="B175" s="41"/>
      <c r="C175" s="229" t="s">
        <v>272</v>
      </c>
      <c r="D175" s="229" t="s">
        <v>273</v>
      </c>
      <c r="E175" s="230" t="s">
        <v>1021</v>
      </c>
      <c r="F175" s="231" t="s">
        <v>1022</v>
      </c>
      <c r="G175" s="232" t="s">
        <v>310</v>
      </c>
      <c r="H175" s="233">
        <v>11.273999999999999</v>
      </c>
      <c r="I175" s="234"/>
      <c r="J175" s="235">
        <f>ROUND(I175*H175,2)</f>
        <v>0</v>
      </c>
      <c r="K175" s="231" t="s">
        <v>150</v>
      </c>
      <c r="L175" s="236"/>
      <c r="M175" s="237" t="s">
        <v>21</v>
      </c>
      <c r="N175" s="238" t="s">
        <v>43</v>
      </c>
      <c r="O175" s="42"/>
      <c r="P175" s="201">
        <f>O175*H175</f>
        <v>0</v>
      </c>
      <c r="Q175" s="201">
        <v>1</v>
      </c>
      <c r="R175" s="201">
        <f>Q175*H175</f>
        <v>11.273999999999999</v>
      </c>
      <c r="S175" s="201">
        <v>0</v>
      </c>
      <c r="T175" s="202">
        <f>S175*H175</f>
        <v>0</v>
      </c>
      <c r="AR175" s="24" t="s">
        <v>193</v>
      </c>
      <c r="AT175" s="24" t="s">
        <v>273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1906</v>
      </c>
    </row>
    <row r="176" spans="2:65" s="1" customFormat="1" ht="13.5">
      <c r="B176" s="41"/>
      <c r="C176" s="63"/>
      <c r="D176" s="204" t="s">
        <v>153</v>
      </c>
      <c r="E176" s="63"/>
      <c r="F176" s="205" t="s">
        <v>1022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 ht="13.5">
      <c r="B177" s="219"/>
      <c r="C177" s="220"/>
      <c r="D177" s="204" t="s">
        <v>155</v>
      </c>
      <c r="E177" s="221" t="s">
        <v>21</v>
      </c>
      <c r="F177" s="222" t="s">
        <v>1024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 ht="13.5">
      <c r="B178" s="207"/>
      <c r="C178" s="208"/>
      <c r="D178" s="204" t="s">
        <v>155</v>
      </c>
      <c r="E178" s="209" t="s">
        <v>21</v>
      </c>
      <c r="F178" s="210" t="s">
        <v>1907</v>
      </c>
      <c r="G178" s="208"/>
      <c r="H178" s="211">
        <v>11.273999999999999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25.5" customHeight="1">
      <c r="B179" s="41"/>
      <c r="C179" s="192" t="s">
        <v>279</v>
      </c>
      <c r="D179" s="192" t="s">
        <v>146</v>
      </c>
      <c r="E179" s="193" t="s">
        <v>1026</v>
      </c>
      <c r="F179" s="194" t="s">
        <v>1027</v>
      </c>
      <c r="G179" s="195" t="s">
        <v>149</v>
      </c>
      <c r="H179" s="196">
        <v>72.5</v>
      </c>
      <c r="I179" s="197"/>
      <c r="J179" s="198">
        <f>ROUND(I179*H179,2)</f>
        <v>0</v>
      </c>
      <c r="K179" s="194" t="s">
        <v>150</v>
      </c>
      <c r="L179" s="61"/>
      <c r="M179" s="199" t="s">
        <v>21</v>
      </c>
      <c r="N179" s="200" t="s">
        <v>43</v>
      </c>
      <c r="O179" s="4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4" t="s">
        <v>151</v>
      </c>
      <c r="AT179" s="24" t="s">
        <v>146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1908</v>
      </c>
    </row>
    <row r="180" spans="2:65" s="1" customFormat="1" ht="27">
      <c r="B180" s="41"/>
      <c r="C180" s="63"/>
      <c r="D180" s="204" t="s">
        <v>153</v>
      </c>
      <c r="E180" s="63"/>
      <c r="F180" s="205" t="s">
        <v>1027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1" customFormat="1" ht="13.5">
      <c r="B181" s="207"/>
      <c r="C181" s="208"/>
      <c r="D181" s="204" t="s">
        <v>155</v>
      </c>
      <c r="E181" s="209" t="s">
        <v>21</v>
      </c>
      <c r="F181" s="210" t="s">
        <v>1909</v>
      </c>
      <c r="G181" s="208"/>
      <c r="H181" s="211">
        <v>72.5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80</v>
      </c>
      <c r="AY181" s="217" t="s">
        <v>144</v>
      </c>
    </row>
    <row r="182" spans="2:65" s="1" customFormat="1" ht="25.5" customHeight="1">
      <c r="B182" s="41"/>
      <c r="C182" s="192" t="s">
        <v>9</v>
      </c>
      <c r="D182" s="192" t="s">
        <v>146</v>
      </c>
      <c r="E182" s="193" t="s">
        <v>1030</v>
      </c>
      <c r="F182" s="194" t="s">
        <v>1031</v>
      </c>
      <c r="G182" s="195" t="s">
        <v>149</v>
      </c>
      <c r="H182" s="196">
        <v>200.4</v>
      </c>
      <c r="I182" s="197"/>
      <c r="J182" s="198">
        <f>ROUND(I182*H182,2)</f>
        <v>0</v>
      </c>
      <c r="K182" s="194" t="s">
        <v>150</v>
      </c>
      <c r="L182" s="61"/>
      <c r="M182" s="199" t="s">
        <v>21</v>
      </c>
      <c r="N182" s="200" t="s">
        <v>43</v>
      </c>
      <c r="O182" s="4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4" t="s">
        <v>151</v>
      </c>
      <c r="AT182" s="24" t="s">
        <v>146</v>
      </c>
      <c r="AU182" s="24" t="s">
        <v>82</v>
      </c>
      <c r="AY182" s="24" t="s">
        <v>144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4" t="s">
        <v>80</v>
      </c>
      <c r="BK182" s="203">
        <f>ROUND(I182*H182,2)</f>
        <v>0</v>
      </c>
      <c r="BL182" s="24" t="s">
        <v>151</v>
      </c>
      <c r="BM182" s="24" t="s">
        <v>1910</v>
      </c>
    </row>
    <row r="183" spans="2:65" s="1" customFormat="1" ht="13.5">
      <c r="B183" s="41"/>
      <c r="C183" s="63"/>
      <c r="D183" s="204" t="s">
        <v>153</v>
      </c>
      <c r="E183" s="63"/>
      <c r="F183" s="205" t="s">
        <v>1031</v>
      </c>
      <c r="G183" s="63"/>
      <c r="H183" s="63"/>
      <c r="I183" s="163"/>
      <c r="J183" s="63"/>
      <c r="K183" s="63"/>
      <c r="L183" s="61"/>
      <c r="M183" s="206"/>
      <c r="N183" s="42"/>
      <c r="O183" s="42"/>
      <c r="P183" s="42"/>
      <c r="Q183" s="42"/>
      <c r="R183" s="42"/>
      <c r="S183" s="42"/>
      <c r="T183" s="78"/>
      <c r="AT183" s="24" t="s">
        <v>153</v>
      </c>
      <c r="AU183" s="24" t="s">
        <v>82</v>
      </c>
    </row>
    <row r="184" spans="2:65" s="12" customFormat="1" ht="13.5">
      <c r="B184" s="219"/>
      <c r="C184" s="220"/>
      <c r="D184" s="204" t="s">
        <v>155</v>
      </c>
      <c r="E184" s="221" t="s">
        <v>21</v>
      </c>
      <c r="F184" s="222" t="s">
        <v>1033</v>
      </c>
      <c r="G184" s="220"/>
      <c r="H184" s="221" t="s">
        <v>21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155</v>
      </c>
      <c r="AU184" s="228" t="s">
        <v>82</v>
      </c>
      <c r="AV184" s="12" t="s">
        <v>80</v>
      </c>
      <c r="AW184" s="12" t="s">
        <v>35</v>
      </c>
      <c r="AX184" s="12" t="s">
        <v>72</v>
      </c>
      <c r="AY184" s="228" t="s">
        <v>144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1911</v>
      </c>
      <c r="G185" s="208"/>
      <c r="H185" s="211">
        <v>68.400000000000006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1912</v>
      </c>
      <c r="G186" s="208"/>
      <c r="H186" s="211">
        <v>132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3" customFormat="1" ht="13.5">
      <c r="B187" s="245"/>
      <c r="C187" s="246"/>
      <c r="D187" s="204" t="s">
        <v>155</v>
      </c>
      <c r="E187" s="247" t="s">
        <v>21</v>
      </c>
      <c r="F187" s="248" t="s">
        <v>947</v>
      </c>
      <c r="G187" s="246"/>
      <c r="H187" s="249">
        <v>200.4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155</v>
      </c>
      <c r="AU187" s="255" t="s">
        <v>82</v>
      </c>
      <c r="AV187" s="13" t="s">
        <v>151</v>
      </c>
      <c r="AW187" s="13" t="s">
        <v>35</v>
      </c>
      <c r="AX187" s="13" t="s">
        <v>80</v>
      </c>
      <c r="AY187" s="255" t="s">
        <v>144</v>
      </c>
    </row>
    <row r="188" spans="2:65" s="1" customFormat="1" ht="16.5" customHeight="1">
      <c r="B188" s="41"/>
      <c r="C188" s="229" t="s">
        <v>294</v>
      </c>
      <c r="D188" s="229" t="s">
        <v>273</v>
      </c>
      <c r="E188" s="230" t="s">
        <v>390</v>
      </c>
      <c r="F188" s="231" t="s">
        <v>391</v>
      </c>
      <c r="G188" s="232" t="s">
        <v>149</v>
      </c>
      <c r="H188" s="233">
        <v>230.46</v>
      </c>
      <c r="I188" s="234"/>
      <c r="J188" s="235">
        <f>ROUND(I188*H188,2)</f>
        <v>0</v>
      </c>
      <c r="K188" s="231" t="s">
        <v>150</v>
      </c>
      <c r="L188" s="236"/>
      <c r="M188" s="237" t="s">
        <v>21</v>
      </c>
      <c r="N188" s="238" t="s">
        <v>43</v>
      </c>
      <c r="O188" s="42"/>
      <c r="P188" s="201">
        <f>O188*H188</f>
        <v>0</v>
      </c>
      <c r="Q188" s="201">
        <v>5.2999999999999998E-4</v>
      </c>
      <c r="R188" s="201">
        <f>Q188*H188</f>
        <v>0.1221438</v>
      </c>
      <c r="S188" s="201">
        <v>0</v>
      </c>
      <c r="T188" s="202">
        <f>S188*H188</f>
        <v>0</v>
      </c>
      <c r="AR188" s="24" t="s">
        <v>193</v>
      </c>
      <c r="AT188" s="24" t="s">
        <v>273</v>
      </c>
      <c r="AU188" s="24" t="s">
        <v>82</v>
      </c>
      <c r="AY188" s="24" t="s">
        <v>144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80</v>
      </c>
      <c r="BK188" s="203">
        <f>ROUND(I188*H188,2)</f>
        <v>0</v>
      </c>
      <c r="BL188" s="24" t="s">
        <v>151</v>
      </c>
      <c r="BM188" s="24" t="s">
        <v>1913</v>
      </c>
    </row>
    <row r="189" spans="2:65" s="1" customFormat="1" ht="13.5">
      <c r="B189" s="41"/>
      <c r="C189" s="63"/>
      <c r="D189" s="204" t="s">
        <v>153</v>
      </c>
      <c r="E189" s="63"/>
      <c r="F189" s="205" t="s">
        <v>391</v>
      </c>
      <c r="G189" s="63"/>
      <c r="H189" s="63"/>
      <c r="I189" s="163"/>
      <c r="J189" s="63"/>
      <c r="K189" s="63"/>
      <c r="L189" s="61"/>
      <c r="M189" s="206"/>
      <c r="N189" s="42"/>
      <c r="O189" s="42"/>
      <c r="P189" s="42"/>
      <c r="Q189" s="42"/>
      <c r="R189" s="42"/>
      <c r="S189" s="42"/>
      <c r="T189" s="78"/>
      <c r="AT189" s="24" t="s">
        <v>153</v>
      </c>
      <c r="AU189" s="24" t="s">
        <v>82</v>
      </c>
    </row>
    <row r="190" spans="2:65" s="11" customFormat="1" ht="13.5">
      <c r="B190" s="207"/>
      <c r="C190" s="208"/>
      <c r="D190" s="204" t="s">
        <v>155</v>
      </c>
      <c r="E190" s="209" t="s">
        <v>21</v>
      </c>
      <c r="F190" s="210" t="s">
        <v>1914</v>
      </c>
      <c r="G190" s="208"/>
      <c r="H190" s="211">
        <v>230.46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155</v>
      </c>
      <c r="AU190" s="217" t="s">
        <v>82</v>
      </c>
      <c r="AV190" s="11" t="s">
        <v>82</v>
      </c>
      <c r="AW190" s="11" t="s">
        <v>35</v>
      </c>
      <c r="AX190" s="11" t="s">
        <v>80</v>
      </c>
      <c r="AY190" s="217" t="s">
        <v>144</v>
      </c>
    </row>
    <row r="191" spans="2:65" s="1" customFormat="1" ht="25.5" customHeight="1">
      <c r="B191" s="41"/>
      <c r="C191" s="192" t="s">
        <v>300</v>
      </c>
      <c r="D191" s="192" t="s">
        <v>146</v>
      </c>
      <c r="E191" s="193" t="s">
        <v>265</v>
      </c>
      <c r="F191" s="194" t="s">
        <v>266</v>
      </c>
      <c r="G191" s="195" t="s">
        <v>149</v>
      </c>
      <c r="H191" s="196">
        <v>13.65</v>
      </c>
      <c r="I191" s="197"/>
      <c r="J191" s="198">
        <f>ROUND(I191*H191,2)</f>
        <v>0</v>
      </c>
      <c r="K191" s="194" t="s">
        <v>150</v>
      </c>
      <c r="L191" s="61"/>
      <c r="M191" s="199" t="s">
        <v>21</v>
      </c>
      <c r="N191" s="200" t="s">
        <v>43</v>
      </c>
      <c r="O191" s="42"/>
      <c r="P191" s="201">
        <f>O191*H191</f>
        <v>0</v>
      </c>
      <c r="Q191" s="201">
        <v>1.3999999999999999E-4</v>
      </c>
      <c r="R191" s="201">
        <f>Q191*H191</f>
        <v>1.9109999999999999E-3</v>
      </c>
      <c r="S191" s="201">
        <v>0</v>
      </c>
      <c r="T191" s="202">
        <f>S191*H191</f>
        <v>0</v>
      </c>
      <c r="AR191" s="24" t="s">
        <v>151</v>
      </c>
      <c r="AT191" s="24" t="s">
        <v>146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1915</v>
      </c>
    </row>
    <row r="192" spans="2:65" s="1" customFormat="1" ht="13.5">
      <c r="B192" s="41"/>
      <c r="C192" s="63"/>
      <c r="D192" s="204" t="s">
        <v>153</v>
      </c>
      <c r="E192" s="63"/>
      <c r="F192" s="205" t="s">
        <v>266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 ht="13.5">
      <c r="B193" s="207"/>
      <c r="C193" s="208"/>
      <c r="D193" s="204" t="s">
        <v>155</v>
      </c>
      <c r="E193" s="209" t="s">
        <v>21</v>
      </c>
      <c r="F193" s="210" t="s">
        <v>1916</v>
      </c>
      <c r="G193" s="208"/>
      <c r="H193" s="211">
        <v>13.65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16.5" customHeight="1">
      <c r="B194" s="41"/>
      <c r="C194" s="229" t="s">
        <v>307</v>
      </c>
      <c r="D194" s="229" t="s">
        <v>273</v>
      </c>
      <c r="E194" s="230" t="s">
        <v>274</v>
      </c>
      <c r="F194" s="231" t="s">
        <v>275</v>
      </c>
      <c r="G194" s="232" t="s">
        <v>149</v>
      </c>
      <c r="H194" s="233">
        <v>15.698</v>
      </c>
      <c r="I194" s="234"/>
      <c r="J194" s="235">
        <f>ROUND(I194*H194,2)</f>
        <v>0</v>
      </c>
      <c r="K194" s="231" t="s">
        <v>150</v>
      </c>
      <c r="L194" s="236"/>
      <c r="M194" s="237" t="s">
        <v>21</v>
      </c>
      <c r="N194" s="238" t="s">
        <v>43</v>
      </c>
      <c r="O194" s="42"/>
      <c r="P194" s="201">
        <f>O194*H194</f>
        <v>0</v>
      </c>
      <c r="Q194" s="201">
        <v>3.2000000000000003E-4</v>
      </c>
      <c r="R194" s="201">
        <f>Q194*H194</f>
        <v>5.0233600000000002E-3</v>
      </c>
      <c r="S194" s="201">
        <v>0</v>
      </c>
      <c r="T194" s="202">
        <f>S194*H194</f>
        <v>0</v>
      </c>
      <c r="AR194" s="24" t="s">
        <v>193</v>
      </c>
      <c r="AT194" s="24" t="s">
        <v>273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1917</v>
      </c>
    </row>
    <row r="195" spans="2:65" s="1" customFormat="1" ht="13.5">
      <c r="B195" s="41"/>
      <c r="C195" s="63"/>
      <c r="D195" s="204" t="s">
        <v>153</v>
      </c>
      <c r="E195" s="63"/>
      <c r="F195" s="205" t="s">
        <v>275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2" customFormat="1" ht="13.5">
      <c r="B196" s="219"/>
      <c r="C196" s="220"/>
      <c r="D196" s="204" t="s">
        <v>155</v>
      </c>
      <c r="E196" s="221" t="s">
        <v>21</v>
      </c>
      <c r="F196" s="222" t="s">
        <v>1043</v>
      </c>
      <c r="G196" s="220"/>
      <c r="H196" s="221" t="s">
        <v>21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155</v>
      </c>
      <c r="AU196" s="228" t="s">
        <v>82</v>
      </c>
      <c r="AV196" s="12" t="s">
        <v>80</v>
      </c>
      <c r="AW196" s="12" t="s">
        <v>35</v>
      </c>
      <c r="AX196" s="12" t="s">
        <v>72</v>
      </c>
      <c r="AY196" s="228" t="s">
        <v>144</v>
      </c>
    </row>
    <row r="197" spans="2:65" s="11" customFormat="1" ht="13.5">
      <c r="B197" s="207"/>
      <c r="C197" s="208"/>
      <c r="D197" s="204" t="s">
        <v>155</v>
      </c>
      <c r="E197" s="209" t="s">
        <v>21</v>
      </c>
      <c r="F197" s="210" t="s">
        <v>1918</v>
      </c>
      <c r="G197" s="208"/>
      <c r="H197" s="211">
        <v>15.698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80</v>
      </c>
      <c r="AY197" s="217" t="s">
        <v>144</v>
      </c>
    </row>
    <row r="198" spans="2:65" s="1" customFormat="1" ht="16.5" customHeight="1">
      <c r="B198" s="41"/>
      <c r="C198" s="192" t="s">
        <v>313</v>
      </c>
      <c r="D198" s="192" t="s">
        <v>146</v>
      </c>
      <c r="E198" s="193" t="s">
        <v>1919</v>
      </c>
      <c r="F198" s="194" t="s">
        <v>1920</v>
      </c>
      <c r="G198" s="195" t="s">
        <v>518</v>
      </c>
      <c r="H198" s="196">
        <v>2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1921</v>
      </c>
    </row>
    <row r="199" spans="2:65" s="1" customFormat="1" ht="13.5">
      <c r="B199" s="41"/>
      <c r="C199" s="63"/>
      <c r="D199" s="204" t="s">
        <v>153</v>
      </c>
      <c r="E199" s="63"/>
      <c r="F199" s="205" t="s">
        <v>1920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1922</v>
      </c>
      <c r="G200" s="208"/>
      <c r="H200" s="211">
        <v>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320</v>
      </c>
      <c r="D201" s="192" t="s">
        <v>146</v>
      </c>
      <c r="E201" s="193" t="s">
        <v>1045</v>
      </c>
      <c r="F201" s="194" t="s">
        <v>1046</v>
      </c>
      <c r="G201" s="195" t="s">
        <v>518</v>
      </c>
      <c r="H201" s="196">
        <v>1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1923</v>
      </c>
    </row>
    <row r="202" spans="2:65" s="1" customFormat="1" ht="13.5">
      <c r="B202" s="41"/>
      <c r="C202" s="63"/>
      <c r="D202" s="204" t="s">
        <v>153</v>
      </c>
      <c r="E202" s="63"/>
      <c r="F202" s="205" t="s">
        <v>1046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1924</v>
      </c>
      <c r="G203" s="208"/>
      <c r="H203" s="211">
        <v>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25.5" customHeight="1">
      <c r="B204" s="41"/>
      <c r="C204" s="192" t="s">
        <v>325</v>
      </c>
      <c r="D204" s="192" t="s">
        <v>146</v>
      </c>
      <c r="E204" s="193" t="s">
        <v>1925</v>
      </c>
      <c r="F204" s="194" t="s">
        <v>1926</v>
      </c>
      <c r="G204" s="195" t="s">
        <v>518</v>
      </c>
      <c r="H204" s="196">
        <v>2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1927</v>
      </c>
    </row>
    <row r="205" spans="2:65" s="1" customFormat="1" ht="13.5">
      <c r="B205" s="41"/>
      <c r="C205" s="63"/>
      <c r="D205" s="204" t="s">
        <v>153</v>
      </c>
      <c r="E205" s="63"/>
      <c r="F205" s="205" t="s">
        <v>1926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82</v>
      </c>
      <c r="G206" s="208"/>
      <c r="H206" s="211">
        <v>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329</v>
      </c>
      <c r="D207" s="192" t="s">
        <v>146</v>
      </c>
      <c r="E207" s="193" t="s">
        <v>1053</v>
      </c>
      <c r="F207" s="194" t="s">
        <v>1054</v>
      </c>
      <c r="G207" s="195" t="s">
        <v>518</v>
      </c>
      <c r="H207" s="196">
        <v>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1928</v>
      </c>
    </row>
    <row r="208" spans="2:65" s="1" customFormat="1" ht="13.5">
      <c r="B208" s="41"/>
      <c r="C208" s="63"/>
      <c r="D208" s="204" t="s">
        <v>153</v>
      </c>
      <c r="E208" s="63"/>
      <c r="F208" s="205" t="s">
        <v>1054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 ht="13.5">
      <c r="B209" s="207"/>
      <c r="C209" s="208"/>
      <c r="D209" s="204" t="s">
        <v>155</v>
      </c>
      <c r="E209" s="209" t="s">
        <v>21</v>
      </c>
      <c r="F209" s="210" t="s">
        <v>80</v>
      </c>
      <c r="G209" s="208"/>
      <c r="H209" s="211">
        <v>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80</v>
      </c>
      <c r="AY209" s="217" t="s">
        <v>144</v>
      </c>
    </row>
    <row r="210" spans="2:65" s="1" customFormat="1" ht="16.5" customHeight="1">
      <c r="B210" s="41"/>
      <c r="C210" s="192" t="s">
        <v>335</v>
      </c>
      <c r="D210" s="192" t="s">
        <v>146</v>
      </c>
      <c r="E210" s="193" t="s">
        <v>1929</v>
      </c>
      <c r="F210" s="194" t="s">
        <v>1930</v>
      </c>
      <c r="G210" s="195" t="s">
        <v>518</v>
      </c>
      <c r="H210" s="196">
        <v>2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1931</v>
      </c>
    </row>
    <row r="211" spans="2:65" s="1" customFormat="1" ht="13.5">
      <c r="B211" s="41"/>
      <c r="C211" s="63"/>
      <c r="D211" s="204" t="s">
        <v>153</v>
      </c>
      <c r="E211" s="63"/>
      <c r="F211" s="205" t="s">
        <v>1930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 ht="13.5">
      <c r="B212" s="207"/>
      <c r="C212" s="208"/>
      <c r="D212" s="204" t="s">
        <v>155</v>
      </c>
      <c r="E212" s="209" t="s">
        <v>21</v>
      </c>
      <c r="F212" s="210" t="s">
        <v>1932</v>
      </c>
      <c r="G212" s="208"/>
      <c r="H212" s="211">
        <v>2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80</v>
      </c>
      <c r="AY212" s="217" t="s">
        <v>144</v>
      </c>
    </row>
    <row r="213" spans="2:65" s="1" customFormat="1" ht="16.5" customHeight="1">
      <c r="B213" s="41"/>
      <c r="C213" s="192" t="s">
        <v>342</v>
      </c>
      <c r="D213" s="192" t="s">
        <v>146</v>
      </c>
      <c r="E213" s="193" t="s">
        <v>1059</v>
      </c>
      <c r="F213" s="194" t="s">
        <v>1060</v>
      </c>
      <c r="G213" s="195" t="s">
        <v>518</v>
      </c>
      <c r="H213" s="196">
        <v>1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1933</v>
      </c>
    </row>
    <row r="214" spans="2:65" s="1" customFormat="1" ht="13.5">
      <c r="B214" s="41"/>
      <c r="C214" s="63"/>
      <c r="D214" s="204" t="s">
        <v>153</v>
      </c>
      <c r="E214" s="63"/>
      <c r="F214" s="205" t="s">
        <v>1060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1934</v>
      </c>
      <c r="G215" s="208"/>
      <c r="H215" s="211">
        <v>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80</v>
      </c>
      <c r="AY215" s="217" t="s">
        <v>144</v>
      </c>
    </row>
    <row r="216" spans="2:65" s="1" customFormat="1" ht="16.5" customHeight="1">
      <c r="B216" s="41"/>
      <c r="C216" s="192" t="s">
        <v>345</v>
      </c>
      <c r="D216" s="192" t="s">
        <v>146</v>
      </c>
      <c r="E216" s="193" t="s">
        <v>1067</v>
      </c>
      <c r="F216" s="194" t="s">
        <v>1068</v>
      </c>
      <c r="G216" s="195" t="s">
        <v>183</v>
      </c>
      <c r="H216" s="196">
        <v>1365.1179999999999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1935</v>
      </c>
    </row>
    <row r="217" spans="2:65" s="1" customFormat="1" ht="13.5">
      <c r="B217" s="41"/>
      <c r="C217" s="63"/>
      <c r="D217" s="204" t="s">
        <v>153</v>
      </c>
      <c r="E217" s="63"/>
      <c r="F217" s="205" t="s">
        <v>1068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2" customFormat="1" ht="13.5">
      <c r="B218" s="219"/>
      <c r="C218" s="220"/>
      <c r="D218" s="204" t="s">
        <v>155</v>
      </c>
      <c r="E218" s="221" t="s">
        <v>21</v>
      </c>
      <c r="F218" s="222" t="s">
        <v>1070</v>
      </c>
      <c r="G218" s="220"/>
      <c r="H218" s="221" t="s">
        <v>21</v>
      </c>
      <c r="I218" s="223"/>
      <c r="J218" s="220"/>
      <c r="K218" s="220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155</v>
      </c>
      <c r="AU218" s="228" t="s">
        <v>82</v>
      </c>
      <c r="AV218" s="12" t="s">
        <v>80</v>
      </c>
      <c r="AW218" s="12" t="s">
        <v>35</v>
      </c>
      <c r="AX218" s="12" t="s">
        <v>72</v>
      </c>
      <c r="AY218" s="228" t="s">
        <v>144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1936</v>
      </c>
      <c r="G219" s="208"/>
      <c r="H219" s="211">
        <v>42.3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1937</v>
      </c>
      <c r="G220" s="208"/>
      <c r="H220" s="211">
        <v>176.458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1938</v>
      </c>
      <c r="G221" s="208"/>
      <c r="H221" s="211">
        <v>463.80099999999999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4" customFormat="1" ht="13.5">
      <c r="B222" s="256"/>
      <c r="C222" s="257"/>
      <c r="D222" s="204" t="s">
        <v>155</v>
      </c>
      <c r="E222" s="258" t="s">
        <v>21</v>
      </c>
      <c r="F222" s="259" t="s">
        <v>1074</v>
      </c>
      <c r="G222" s="257"/>
      <c r="H222" s="260">
        <v>682.55899999999997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155</v>
      </c>
      <c r="AU222" s="266" t="s">
        <v>82</v>
      </c>
      <c r="AV222" s="14" t="s">
        <v>161</v>
      </c>
      <c r="AW222" s="14" t="s">
        <v>35</v>
      </c>
      <c r="AX222" s="14" t="s">
        <v>72</v>
      </c>
      <c r="AY222" s="266" t="s">
        <v>144</v>
      </c>
    </row>
    <row r="223" spans="2:65" s="11" customFormat="1" ht="13.5">
      <c r="B223" s="207"/>
      <c r="C223" s="208"/>
      <c r="D223" s="204" t="s">
        <v>155</v>
      </c>
      <c r="E223" s="209" t="s">
        <v>21</v>
      </c>
      <c r="F223" s="210" t="s">
        <v>1939</v>
      </c>
      <c r="G223" s="208"/>
      <c r="H223" s="211">
        <v>682.55899999999997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3" customFormat="1" ht="13.5">
      <c r="B224" s="245"/>
      <c r="C224" s="246"/>
      <c r="D224" s="204" t="s">
        <v>155</v>
      </c>
      <c r="E224" s="247" t="s">
        <v>21</v>
      </c>
      <c r="F224" s="248" t="s">
        <v>947</v>
      </c>
      <c r="G224" s="246"/>
      <c r="H224" s="249">
        <v>1365.1179999999999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155</v>
      </c>
      <c r="AU224" s="255" t="s">
        <v>82</v>
      </c>
      <c r="AV224" s="13" t="s">
        <v>151</v>
      </c>
      <c r="AW224" s="13" t="s">
        <v>35</v>
      </c>
      <c r="AX224" s="13" t="s">
        <v>80</v>
      </c>
      <c r="AY224" s="255" t="s">
        <v>144</v>
      </c>
    </row>
    <row r="225" spans="2:65" s="1" customFormat="1" ht="16.5" customHeight="1">
      <c r="B225" s="41"/>
      <c r="C225" s="192" t="s">
        <v>351</v>
      </c>
      <c r="D225" s="192" t="s">
        <v>146</v>
      </c>
      <c r="E225" s="193" t="s">
        <v>1076</v>
      </c>
      <c r="F225" s="194" t="s">
        <v>1077</v>
      </c>
      <c r="G225" s="195" t="s">
        <v>183</v>
      </c>
      <c r="H225" s="196">
        <v>184.012</v>
      </c>
      <c r="I225" s="197"/>
      <c r="J225" s="198">
        <f>ROUND(I225*H225,2)</f>
        <v>0</v>
      </c>
      <c r="K225" s="194" t="s">
        <v>150</v>
      </c>
      <c r="L225" s="61"/>
      <c r="M225" s="199" t="s">
        <v>21</v>
      </c>
      <c r="N225" s="200" t="s">
        <v>43</v>
      </c>
      <c r="O225" s="4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4" t="s">
        <v>151</v>
      </c>
      <c r="AT225" s="24" t="s">
        <v>146</v>
      </c>
      <c r="AU225" s="24" t="s">
        <v>82</v>
      </c>
      <c r="AY225" s="24" t="s">
        <v>144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80</v>
      </c>
      <c r="BK225" s="203">
        <f>ROUND(I225*H225,2)</f>
        <v>0</v>
      </c>
      <c r="BL225" s="24" t="s">
        <v>151</v>
      </c>
      <c r="BM225" s="24" t="s">
        <v>1940</v>
      </c>
    </row>
    <row r="226" spans="2:65" s="1" customFormat="1" ht="13.5">
      <c r="B226" s="41"/>
      <c r="C226" s="63"/>
      <c r="D226" s="204" t="s">
        <v>153</v>
      </c>
      <c r="E226" s="63"/>
      <c r="F226" s="205" t="s">
        <v>1077</v>
      </c>
      <c r="G226" s="63"/>
      <c r="H226" s="63"/>
      <c r="I226" s="163"/>
      <c r="J226" s="63"/>
      <c r="K226" s="63"/>
      <c r="L226" s="61"/>
      <c r="M226" s="206"/>
      <c r="N226" s="42"/>
      <c r="O226" s="42"/>
      <c r="P226" s="42"/>
      <c r="Q226" s="42"/>
      <c r="R226" s="42"/>
      <c r="S226" s="42"/>
      <c r="T226" s="78"/>
      <c r="AT226" s="24" t="s">
        <v>153</v>
      </c>
      <c r="AU226" s="24" t="s">
        <v>82</v>
      </c>
    </row>
    <row r="227" spans="2:65" s="11" customFormat="1" ht="13.5">
      <c r="B227" s="207"/>
      <c r="C227" s="208"/>
      <c r="D227" s="204" t="s">
        <v>155</v>
      </c>
      <c r="E227" s="209" t="s">
        <v>21</v>
      </c>
      <c r="F227" s="210" t="s">
        <v>1941</v>
      </c>
      <c r="G227" s="208"/>
      <c r="H227" s="211">
        <v>812.31100000000004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1" customFormat="1" ht="13.5">
      <c r="B228" s="207"/>
      <c r="C228" s="208"/>
      <c r="D228" s="204" t="s">
        <v>155</v>
      </c>
      <c r="E228" s="209" t="s">
        <v>21</v>
      </c>
      <c r="F228" s="210" t="s">
        <v>1942</v>
      </c>
      <c r="G228" s="208"/>
      <c r="H228" s="211">
        <v>-682.55899999999997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1943</v>
      </c>
      <c r="G229" s="208"/>
      <c r="H229" s="211">
        <v>25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1944</v>
      </c>
      <c r="G230" s="208"/>
      <c r="H230" s="211">
        <v>29.26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3" customFormat="1" ht="13.5">
      <c r="B231" s="245"/>
      <c r="C231" s="246"/>
      <c r="D231" s="204" t="s">
        <v>155</v>
      </c>
      <c r="E231" s="247" t="s">
        <v>21</v>
      </c>
      <c r="F231" s="248" t="s">
        <v>947</v>
      </c>
      <c r="G231" s="246"/>
      <c r="H231" s="249">
        <v>184.012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155</v>
      </c>
      <c r="AU231" s="255" t="s">
        <v>82</v>
      </c>
      <c r="AV231" s="13" t="s">
        <v>151</v>
      </c>
      <c r="AW231" s="13" t="s">
        <v>35</v>
      </c>
      <c r="AX231" s="13" t="s">
        <v>80</v>
      </c>
      <c r="AY231" s="255" t="s">
        <v>144</v>
      </c>
    </row>
    <row r="232" spans="2:65" s="1" customFormat="1" ht="25.5" customHeight="1">
      <c r="B232" s="41"/>
      <c r="C232" s="192" t="s">
        <v>359</v>
      </c>
      <c r="D232" s="192" t="s">
        <v>146</v>
      </c>
      <c r="E232" s="193" t="s">
        <v>1083</v>
      </c>
      <c r="F232" s="194" t="s">
        <v>1084</v>
      </c>
      <c r="G232" s="195" t="s">
        <v>183</v>
      </c>
      <c r="H232" s="196">
        <v>1840.12</v>
      </c>
      <c r="I232" s="197"/>
      <c r="J232" s="198">
        <f>ROUND(I232*H232,2)</f>
        <v>0</v>
      </c>
      <c r="K232" s="194" t="s">
        <v>150</v>
      </c>
      <c r="L232" s="61"/>
      <c r="M232" s="199" t="s">
        <v>21</v>
      </c>
      <c r="N232" s="200" t="s">
        <v>43</v>
      </c>
      <c r="O232" s="4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24" t="s">
        <v>151</v>
      </c>
      <c r="AT232" s="24" t="s">
        <v>146</v>
      </c>
      <c r="AU232" s="24" t="s">
        <v>82</v>
      </c>
      <c r="AY232" s="24" t="s">
        <v>144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80</v>
      </c>
      <c r="BK232" s="203">
        <f>ROUND(I232*H232,2)</f>
        <v>0</v>
      </c>
      <c r="BL232" s="24" t="s">
        <v>151</v>
      </c>
      <c r="BM232" s="24" t="s">
        <v>1945</v>
      </c>
    </row>
    <row r="233" spans="2:65" s="1" customFormat="1" ht="27">
      <c r="B233" s="41"/>
      <c r="C233" s="63"/>
      <c r="D233" s="204" t="s">
        <v>153</v>
      </c>
      <c r="E233" s="63"/>
      <c r="F233" s="205" t="s">
        <v>1084</v>
      </c>
      <c r="G233" s="63"/>
      <c r="H233" s="63"/>
      <c r="I233" s="163"/>
      <c r="J233" s="63"/>
      <c r="K233" s="63"/>
      <c r="L233" s="61"/>
      <c r="M233" s="206"/>
      <c r="N233" s="42"/>
      <c r="O233" s="42"/>
      <c r="P233" s="42"/>
      <c r="Q233" s="42"/>
      <c r="R233" s="42"/>
      <c r="S233" s="42"/>
      <c r="T233" s="78"/>
      <c r="AT233" s="24" t="s">
        <v>153</v>
      </c>
      <c r="AU233" s="24" t="s">
        <v>82</v>
      </c>
    </row>
    <row r="234" spans="2:65" s="12" customFormat="1" ht="27">
      <c r="B234" s="219"/>
      <c r="C234" s="220"/>
      <c r="D234" s="204" t="s">
        <v>155</v>
      </c>
      <c r="E234" s="221" t="s">
        <v>21</v>
      </c>
      <c r="F234" s="222" t="s">
        <v>1086</v>
      </c>
      <c r="G234" s="220"/>
      <c r="H234" s="221" t="s">
        <v>21</v>
      </c>
      <c r="I234" s="223"/>
      <c r="J234" s="220"/>
      <c r="K234" s="220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155</v>
      </c>
      <c r="AU234" s="228" t="s">
        <v>82</v>
      </c>
      <c r="AV234" s="12" t="s">
        <v>80</v>
      </c>
      <c r="AW234" s="12" t="s">
        <v>35</v>
      </c>
      <c r="AX234" s="12" t="s">
        <v>72</v>
      </c>
      <c r="AY234" s="228" t="s">
        <v>144</v>
      </c>
    </row>
    <row r="235" spans="2:65" s="11" customFormat="1" ht="13.5">
      <c r="B235" s="207"/>
      <c r="C235" s="208"/>
      <c r="D235" s="204" t="s">
        <v>155</v>
      </c>
      <c r="E235" s="209" t="s">
        <v>21</v>
      </c>
      <c r="F235" s="210" t="s">
        <v>1946</v>
      </c>
      <c r="G235" s="208"/>
      <c r="H235" s="211">
        <v>1840.12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80</v>
      </c>
      <c r="AY235" s="217" t="s">
        <v>144</v>
      </c>
    </row>
    <row r="236" spans="2:65" s="1" customFormat="1" ht="16.5" customHeight="1">
      <c r="B236" s="41"/>
      <c r="C236" s="192" t="s">
        <v>365</v>
      </c>
      <c r="D236" s="192" t="s">
        <v>146</v>
      </c>
      <c r="E236" s="193" t="s">
        <v>1088</v>
      </c>
      <c r="F236" s="194" t="s">
        <v>1089</v>
      </c>
      <c r="G236" s="195" t="s">
        <v>183</v>
      </c>
      <c r="H236" s="196">
        <v>682.55899999999997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1947</v>
      </c>
    </row>
    <row r="237" spans="2:65" s="1" customFormat="1" ht="13.5">
      <c r="B237" s="41"/>
      <c r="C237" s="63"/>
      <c r="D237" s="204" t="s">
        <v>153</v>
      </c>
      <c r="E237" s="63"/>
      <c r="F237" s="205" t="s">
        <v>1089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 ht="13.5">
      <c r="B238" s="219"/>
      <c r="C238" s="220"/>
      <c r="D238" s="204" t="s">
        <v>155</v>
      </c>
      <c r="E238" s="221" t="s">
        <v>21</v>
      </c>
      <c r="F238" s="222" t="s">
        <v>1091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 ht="13.5">
      <c r="B239" s="207"/>
      <c r="C239" s="208"/>
      <c r="D239" s="204" t="s">
        <v>155</v>
      </c>
      <c r="E239" s="209" t="s">
        <v>21</v>
      </c>
      <c r="F239" s="210" t="s">
        <v>1936</v>
      </c>
      <c r="G239" s="208"/>
      <c r="H239" s="211">
        <v>42.3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1937</v>
      </c>
      <c r="G240" s="208"/>
      <c r="H240" s="211">
        <v>176.458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1938</v>
      </c>
      <c r="G241" s="208"/>
      <c r="H241" s="211">
        <v>463.80099999999999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3" customFormat="1" ht="13.5">
      <c r="B242" s="245"/>
      <c r="C242" s="246"/>
      <c r="D242" s="204" t="s">
        <v>155</v>
      </c>
      <c r="E242" s="247" t="s">
        <v>21</v>
      </c>
      <c r="F242" s="248" t="s">
        <v>947</v>
      </c>
      <c r="G242" s="246"/>
      <c r="H242" s="249">
        <v>682.55899999999997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155</v>
      </c>
      <c r="AU242" s="255" t="s">
        <v>82</v>
      </c>
      <c r="AV242" s="13" t="s">
        <v>151</v>
      </c>
      <c r="AW242" s="13" t="s">
        <v>35</v>
      </c>
      <c r="AX242" s="13" t="s">
        <v>80</v>
      </c>
      <c r="AY242" s="255" t="s">
        <v>144</v>
      </c>
    </row>
    <row r="243" spans="2:65" s="1" customFormat="1" ht="16.5" customHeight="1">
      <c r="B243" s="41"/>
      <c r="C243" s="192" t="s">
        <v>371</v>
      </c>
      <c r="D243" s="192" t="s">
        <v>146</v>
      </c>
      <c r="E243" s="193" t="s">
        <v>1092</v>
      </c>
      <c r="F243" s="194" t="s">
        <v>1093</v>
      </c>
      <c r="G243" s="195" t="s">
        <v>183</v>
      </c>
      <c r="H243" s="196">
        <v>42.3</v>
      </c>
      <c r="I243" s="197"/>
      <c r="J243" s="198">
        <f>ROUND(I243*H243,2)</f>
        <v>0</v>
      </c>
      <c r="K243" s="194" t="s">
        <v>150</v>
      </c>
      <c r="L243" s="61"/>
      <c r="M243" s="199" t="s">
        <v>21</v>
      </c>
      <c r="N243" s="200" t="s">
        <v>43</v>
      </c>
      <c r="O243" s="4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24" t="s">
        <v>151</v>
      </c>
      <c r="AT243" s="24" t="s">
        <v>146</v>
      </c>
      <c r="AU243" s="24" t="s">
        <v>82</v>
      </c>
      <c r="AY243" s="24" t="s">
        <v>144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80</v>
      </c>
      <c r="BK243" s="203">
        <f>ROUND(I243*H243,2)</f>
        <v>0</v>
      </c>
      <c r="BL243" s="24" t="s">
        <v>151</v>
      </c>
      <c r="BM243" s="24" t="s">
        <v>1948</v>
      </c>
    </row>
    <row r="244" spans="2:65" s="1" customFormat="1" ht="13.5">
      <c r="B244" s="41"/>
      <c r="C244" s="63"/>
      <c r="D244" s="204" t="s">
        <v>153</v>
      </c>
      <c r="E244" s="63"/>
      <c r="F244" s="205" t="s">
        <v>1093</v>
      </c>
      <c r="G244" s="63"/>
      <c r="H244" s="63"/>
      <c r="I244" s="163"/>
      <c r="J244" s="63"/>
      <c r="K244" s="63"/>
      <c r="L244" s="61"/>
      <c r="M244" s="206"/>
      <c r="N244" s="42"/>
      <c r="O244" s="42"/>
      <c r="P244" s="42"/>
      <c r="Q244" s="42"/>
      <c r="R244" s="42"/>
      <c r="S244" s="42"/>
      <c r="T244" s="78"/>
      <c r="AT244" s="24" t="s">
        <v>153</v>
      </c>
      <c r="AU244" s="24" t="s">
        <v>82</v>
      </c>
    </row>
    <row r="245" spans="2:65" s="11" customFormat="1" ht="13.5">
      <c r="B245" s="207"/>
      <c r="C245" s="208"/>
      <c r="D245" s="204" t="s">
        <v>155</v>
      </c>
      <c r="E245" s="209" t="s">
        <v>21</v>
      </c>
      <c r="F245" s="210" t="s">
        <v>1949</v>
      </c>
      <c r="G245" s="208"/>
      <c r="H245" s="211">
        <v>27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155</v>
      </c>
      <c r="AU245" s="217" t="s">
        <v>82</v>
      </c>
      <c r="AV245" s="11" t="s">
        <v>82</v>
      </c>
      <c r="AW245" s="11" t="s">
        <v>35</v>
      </c>
      <c r="AX245" s="11" t="s">
        <v>72</v>
      </c>
      <c r="AY245" s="217" t="s">
        <v>144</v>
      </c>
    </row>
    <row r="246" spans="2:65" s="14" customFormat="1" ht="13.5">
      <c r="B246" s="256"/>
      <c r="C246" s="257"/>
      <c r="D246" s="204" t="s">
        <v>155</v>
      </c>
      <c r="E246" s="258" t="s">
        <v>21</v>
      </c>
      <c r="F246" s="259" t="s">
        <v>1074</v>
      </c>
      <c r="G246" s="257"/>
      <c r="H246" s="260">
        <v>27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AT246" s="266" t="s">
        <v>155</v>
      </c>
      <c r="AU246" s="266" t="s">
        <v>82</v>
      </c>
      <c r="AV246" s="14" t="s">
        <v>161</v>
      </c>
      <c r="AW246" s="14" t="s">
        <v>35</v>
      </c>
      <c r="AX246" s="14" t="s">
        <v>72</v>
      </c>
      <c r="AY246" s="266" t="s">
        <v>144</v>
      </c>
    </row>
    <row r="247" spans="2:65" s="11" customFormat="1" ht="13.5">
      <c r="B247" s="207"/>
      <c r="C247" s="208"/>
      <c r="D247" s="204" t="s">
        <v>155</v>
      </c>
      <c r="E247" s="209" t="s">
        <v>21</v>
      </c>
      <c r="F247" s="210" t="s">
        <v>1950</v>
      </c>
      <c r="G247" s="208"/>
      <c r="H247" s="211">
        <v>8.1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35</v>
      </c>
      <c r="AX247" s="11" t="s">
        <v>72</v>
      </c>
      <c r="AY247" s="217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1951</v>
      </c>
      <c r="G248" s="208"/>
      <c r="H248" s="211">
        <v>7.2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4" customFormat="1" ht="13.5">
      <c r="B249" s="256"/>
      <c r="C249" s="257"/>
      <c r="D249" s="204" t="s">
        <v>155</v>
      </c>
      <c r="E249" s="258" t="s">
        <v>21</v>
      </c>
      <c r="F249" s="259" t="s">
        <v>1074</v>
      </c>
      <c r="G249" s="257"/>
      <c r="H249" s="260">
        <v>15.3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AT249" s="266" t="s">
        <v>155</v>
      </c>
      <c r="AU249" s="266" t="s">
        <v>82</v>
      </c>
      <c r="AV249" s="14" t="s">
        <v>161</v>
      </c>
      <c r="AW249" s="14" t="s">
        <v>35</v>
      </c>
      <c r="AX249" s="14" t="s">
        <v>72</v>
      </c>
      <c r="AY249" s="266" t="s">
        <v>144</v>
      </c>
    </row>
    <row r="250" spans="2:65" s="13" customFormat="1" ht="13.5">
      <c r="B250" s="245"/>
      <c r="C250" s="246"/>
      <c r="D250" s="204" t="s">
        <v>155</v>
      </c>
      <c r="E250" s="247" t="s">
        <v>21</v>
      </c>
      <c r="F250" s="248" t="s">
        <v>947</v>
      </c>
      <c r="G250" s="246"/>
      <c r="H250" s="249">
        <v>42.3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155</v>
      </c>
      <c r="AU250" s="255" t="s">
        <v>82</v>
      </c>
      <c r="AV250" s="13" t="s">
        <v>151</v>
      </c>
      <c r="AW250" s="13" t="s">
        <v>35</v>
      </c>
      <c r="AX250" s="13" t="s">
        <v>80</v>
      </c>
      <c r="AY250" s="255" t="s">
        <v>144</v>
      </c>
    </row>
    <row r="251" spans="2:65" s="1" customFormat="1" ht="16.5" customHeight="1">
      <c r="B251" s="41"/>
      <c r="C251" s="192" t="s">
        <v>376</v>
      </c>
      <c r="D251" s="192" t="s">
        <v>146</v>
      </c>
      <c r="E251" s="193" t="s">
        <v>1098</v>
      </c>
      <c r="F251" s="194" t="s">
        <v>1099</v>
      </c>
      <c r="G251" s="195" t="s">
        <v>183</v>
      </c>
      <c r="H251" s="196">
        <v>14.4</v>
      </c>
      <c r="I251" s="197"/>
      <c r="J251" s="198">
        <f>ROUND(I251*H251,2)</f>
        <v>0</v>
      </c>
      <c r="K251" s="194" t="s">
        <v>1952</v>
      </c>
      <c r="L251" s="61"/>
      <c r="M251" s="199" t="s">
        <v>21</v>
      </c>
      <c r="N251" s="200" t="s">
        <v>43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151</v>
      </c>
      <c r="AT251" s="24" t="s">
        <v>146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1953</v>
      </c>
    </row>
    <row r="252" spans="2:65" s="1" customFormat="1" ht="13.5">
      <c r="B252" s="41"/>
      <c r="C252" s="63"/>
      <c r="D252" s="204" t="s">
        <v>153</v>
      </c>
      <c r="E252" s="63"/>
      <c r="F252" s="205" t="s">
        <v>1099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 ht="13.5">
      <c r="B253" s="207"/>
      <c r="C253" s="208"/>
      <c r="D253" s="204" t="s">
        <v>155</v>
      </c>
      <c r="E253" s="209" t="s">
        <v>21</v>
      </c>
      <c r="F253" s="210" t="s">
        <v>1101</v>
      </c>
      <c r="G253" s="208"/>
      <c r="H253" s="211">
        <v>14.4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35</v>
      </c>
      <c r="AX253" s="11" t="s">
        <v>80</v>
      </c>
      <c r="AY253" s="217" t="s">
        <v>144</v>
      </c>
    </row>
    <row r="254" spans="2:65" s="1" customFormat="1" ht="16.5" customHeight="1">
      <c r="B254" s="41"/>
      <c r="C254" s="192" t="s">
        <v>383</v>
      </c>
      <c r="D254" s="192" t="s">
        <v>146</v>
      </c>
      <c r="E254" s="193" t="s">
        <v>326</v>
      </c>
      <c r="F254" s="194" t="s">
        <v>327</v>
      </c>
      <c r="G254" s="195" t="s">
        <v>183</v>
      </c>
      <c r="H254" s="196">
        <v>866.57100000000003</v>
      </c>
      <c r="I254" s="197"/>
      <c r="J254" s="198">
        <f>ROUND(I254*H254,2)</f>
        <v>0</v>
      </c>
      <c r="K254" s="194" t="s">
        <v>150</v>
      </c>
      <c r="L254" s="61"/>
      <c r="M254" s="199" t="s">
        <v>21</v>
      </c>
      <c r="N254" s="200" t="s">
        <v>43</v>
      </c>
      <c r="O254" s="4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4" t="s">
        <v>151</v>
      </c>
      <c r="AT254" s="24" t="s">
        <v>146</v>
      </c>
      <c r="AU254" s="24" t="s">
        <v>82</v>
      </c>
      <c r="AY254" s="24" t="s">
        <v>144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80</v>
      </c>
      <c r="BK254" s="203">
        <f>ROUND(I254*H254,2)</f>
        <v>0</v>
      </c>
      <c r="BL254" s="24" t="s">
        <v>151</v>
      </c>
      <c r="BM254" s="24" t="s">
        <v>1954</v>
      </c>
    </row>
    <row r="255" spans="2:65" s="1" customFormat="1" ht="13.5">
      <c r="B255" s="41"/>
      <c r="C255" s="63"/>
      <c r="D255" s="204" t="s">
        <v>153</v>
      </c>
      <c r="E255" s="63"/>
      <c r="F255" s="205" t="s">
        <v>327</v>
      </c>
      <c r="G255" s="63"/>
      <c r="H255" s="63"/>
      <c r="I255" s="163"/>
      <c r="J255" s="63"/>
      <c r="K255" s="63"/>
      <c r="L255" s="61"/>
      <c r="M255" s="206"/>
      <c r="N255" s="42"/>
      <c r="O255" s="42"/>
      <c r="P255" s="42"/>
      <c r="Q255" s="42"/>
      <c r="R255" s="42"/>
      <c r="S255" s="42"/>
      <c r="T255" s="78"/>
      <c r="AT255" s="24" t="s">
        <v>153</v>
      </c>
      <c r="AU255" s="24" t="s">
        <v>82</v>
      </c>
    </row>
    <row r="256" spans="2:65" s="11" customFormat="1" ht="13.5">
      <c r="B256" s="207"/>
      <c r="C256" s="208"/>
      <c r="D256" s="204" t="s">
        <v>155</v>
      </c>
      <c r="E256" s="209" t="s">
        <v>21</v>
      </c>
      <c r="F256" s="210" t="s">
        <v>1955</v>
      </c>
      <c r="G256" s="208"/>
      <c r="H256" s="211">
        <v>682.55899999999997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155</v>
      </c>
      <c r="AU256" s="217" t="s">
        <v>82</v>
      </c>
      <c r="AV256" s="11" t="s">
        <v>82</v>
      </c>
      <c r="AW256" s="11" t="s">
        <v>35</v>
      </c>
      <c r="AX256" s="11" t="s">
        <v>72</v>
      </c>
      <c r="AY256" s="217" t="s">
        <v>144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1956</v>
      </c>
      <c r="G257" s="208"/>
      <c r="H257" s="211">
        <v>184.012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3" customFormat="1" ht="13.5">
      <c r="B258" s="245"/>
      <c r="C258" s="246"/>
      <c r="D258" s="204" t="s">
        <v>155</v>
      </c>
      <c r="E258" s="247" t="s">
        <v>21</v>
      </c>
      <c r="F258" s="248" t="s">
        <v>947</v>
      </c>
      <c r="G258" s="246"/>
      <c r="H258" s="249">
        <v>866.57100000000003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155</v>
      </c>
      <c r="AU258" s="255" t="s">
        <v>82</v>
      </c>
      <c r="AV258" s="13" t="s">
        <v>151</v>
      </c>
      <c r="AW258" s="13" t="s">
        <v>35</v>
      </c>
      <c r="AX258" s="13" t="s">
        <v>80</v>
      </c>
      <c r="AY258" s="255" t="s">
        <v>144</v>
      </c>
    </row>
    <row r="259" spans="2:65" s="1" customFormat="1" ht="16.5" customHeight="1">
      <c r="B259" s="41"/>
      <c r="C259" s="192" t="s">
        <v>389</v>
      </c>
      <c r="D259" s="192" t="s">
        <v>146</v>
      </c>
      <c r="E259" s="193" t="s">
        <v>330</v>
      </c>
      <c r="F259" s="194" t="s">
        <v>1957</v>
      </c>
      <c r="G259" s="195" t="s">
        <v>310</v>
      </c>
      <c r="H259" s="196">
        <v>331.22199999999998</v>
      </c>
      <c r="I259" s="197"/>
      <c r="J259" s="198">
        <f>ROUND(I259*H259,2)</f>
        <v>0</v>
      </c>
      <c r="K259" s="194" t="s">
        <v>150</v>
      </c>
      <c r="L259" s="61"/>
      <c r="M259" s="199" t="s">
        <v>21</v>
      </c>
      <c r="N259" s="200" t="s">
        <v>43</v>
      </c>
      <c r="O259" s="4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4" t="s">
        <v>151</v>
      </c>
      <c r="AT259" s="24" t="s">
        <v>146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1958</v>
      </c>
    </row>
    <row r="260" spans="2:65" s="1" customFormat="1" ht="13.5">
      <c r="B260" s="41"/>
      <c r="C260" s="63"/>
      <c r="D260" s="204" t="s">
        <v>153</v>
      </c>
      <c r="E260" s="63"/>
      <c r="F260" s="205" t="s">
        <v>1957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 ht="13.5">
      <c r="B261" s="207"/>
      <c r="C261" s="208"/>
      <c r="D261" s="204" t="s">
        <v>155</v>
      </c>
      <c r="E261" s="209" t="s">
        <v>21</v>
      </c>
      <c r="F261" s="210" t="s">
        <v>1959</v>
      </c>
      <c r="G261" s="208"/>
      <c r="H261" s="211">
        <v>331.22199999999998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80</v>
      </c>
      <c r="AY261" s="217" t="s">
        <v>144</v>
      </c>
    </row>
    <row r="262" spans="2:65" s="1" customFormat="1" ht="16.5" customHeight="1">
      <c r="B262" s="41"/>
      <c r="C262" s="192" t="s">
        <v>395</v>
      </c>
      <c r="D262" s="192" t="s">
        <v>146</v>
      </c>
      <c r="E262" s="193" t="s">
        <v>336</v>
      </c>
      <c r="F262" s="194" t="s">
        <v>337</v>
      </c>
      <c r="G262" s="195" t="s">
        <v>183</v>
      </c>
      <c r="H262" s="196">
        <v>258.14999999999998</v>
      </c>
      <c r="I262" s="197"/>
      <c r="J262" s="198">
        <f>ROUND(I262*H262,2)</f>
        <v>0</v>
      </c>
      <c r="K262" s="194" t="s">
        <v>150</v>
      </c>
      <c r="L262" s="61"/>
      <c r="M262" s="199" t="s">
        <v>21</v>
      </c>
      <c r="N262" s="200" t="s">
        <v>43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4" t="s">
        <v>151</v>
      </c>
      <c r="AT262" s="24" t="s">
        <v>146</v>
      </c>
      <c r="AU262" s="24" t="s">
        <v>82</v>
      </c>
      <c r="AY262" s="24" t="s">
        <v>144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80</v>
      </c>
      <c r="BK262" s="203">
        <f>ROUND(I262*H262,2)</f>
        <v>0</v>
      </c>
      <c r="BL262" s="24" t="s">
        <v>151</v>
      </c>
      <c r="BM262" s="24" t="s">
        <v>1960</v>
      </c>
    </row>
    <row r="263" spans="2:65" s="1" customFormat="1" ht="13.5">
      <c r="B263" s="41"/>
      <c r="C263" s="63"/>
      <c r="D263" s="204" t="s">
        <v>153</v>
      </c>
      <c r="E263" s="63"/>
      <c r="F263" s="205" t="s">
        <v>337</v>
      </c>
      <c r="G263" s="63"/>
      <c r="H263" s="63"/>
      <c r="I263" s="163"/>
      <c r="J263" s="63"/>
      <c r="K263" s="63"/>
      <c r="L263" s="61"/>
      <c r="M263" s="206"/>
      <c r="N263" s="42"/>
      <c r="O263" s="42"/>
      <c r="P263" s="42"/>
      <c r="Q263" s="42"/>
      <c r="R263" s="42"/>
      <c r="S263" s="42"/>
      <c r="T263" s="78"/>
      <c r="AT263" s="24" t="s">
        <v>153</v>
      </c>
      <c r="AU263" s="24" t="s">
        <v>82</v>
      </c>
    </row>
    <row r="264" spans="2:65" s="12" customFormat="1" ht="13.5">
      <c r="B264" s="219"/>
      <c r="C264" s="220"/>
      <c r="D264" s="204" t="s">
        <v>155</v>
      </c>
      <c r="E264" s="221" t="s">
        <v>21</v>
      </c>
      <c r="F264" s="222" t="s">
        <v>1108</v>
      </c>
      <c r="G264" s="220"/>
      <c r="H264" s="221" t="s">
        <v>21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155</v>
      </c>
      <c r="AU264" s="228" t="s">
        <v>82</v>
      </c>
      <c r="AV264" s="12" t="s">
        <v>80</v>
      </c>
      <c r="AW264" s="12" t="s">
        <v>35</v>
      </c>
      <c r="AX264" s="12" t="s">
        <v>72</v>
      </c>
      <c r="AY264" s="228" t="s">
        <v>144</v>
      </c>
    </row>
    <row r="265" spans="2:65" s="11" customFormat="1" ht="13.5">
      <c r="B265" s="207"/>
      <c r="C265" s="208"/>
      <c r="D265" s="204" t="s">
        <v>155</v>
      </c>
      <c r="E265" s="209" t="s">
        <v>21</v>
      </c>
      <c r="F265" s="210" t="s">
        <v>1961</v>
      </c>
      <c r="G265" s="208"/>
      <c r="H265" s="211">
        <v>81.691999999999993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155</v>
      </c>
      <c r="AU265" s="217" t="s">
        <v>82</v>
      </c>
      <c r="AV265" s="11" t="s">
        <v>82</v>
      </c>
      <c r="AW265" s="11" t="s">
        <v>35</v>
      </c>
      <c r="AX265" s="11" t="s">
        <v>72</v>
      </c>
      <c r="AY265" s="217" t="s">
        <v>144</v>
      </c>
    </row>
    <row r="266" spans="2:65" s="14" customFormat="1" ht="13.5">
      <c r="B266" s="256"/>
      <c r="C266" s="257"/>
      <c r="D266" s="204" t="s">
        <v>155</v>
      </c>
      <c r="E266" s="258" t="s">
        <v>21</v>
      </c>
      <c r="F266" s="259" t="s">
        <v>1074</v>
      </c>
      <c r="G266" s="257"/>
      <c r="H266" s="260">
        <v>81.691999999999993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AT266" s="266" t="s">
        <v>155</v>
      </c>
      <c r="AU266" s="266" t="s">
        <v>82</v>
      </c>
      <c r="AV266" s="14" t="s">
        <v>161</v>
      </c>
      <c r="AW266" s="14" t="s">
        <v>35</v>
      </c>
      <c r="AX266" s="14" t="s">
        <v>72</v>
      </c>
      <c r="AY266" s="266" t="s">
        <v>144</v>
      </c>
    </row>
    <row r="267" spans="2:65" s="12" customFormat="1" ht="13.5">
      <c r="B267" s="219"/>
      <c r="C267" s="220"/>
      <c r="D267" s="204" t="s">
        <v>155</v>
      </c>
      <c r="E267" s="221" t="s">
        <v>21</v>
      </c>
      <c r="F267" s="222" t="s">
        <v>1110</v>
      </c>
      <c r="G267" s="220"/>
      <c r="H267" s="221" t="s">
        <v>21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155</v>
      </c>
      <c r="AU267" s="228" t="s">
        <v>82</v>
      </c>
      <c r="AV267" s="12" t="s">
        <v>80</v>
      </c>
      <c r="AW267" s="12" t="s">
        <v>35</v>
      </c>
      <c r="AX267" s="12" t="s">
        <v>72</v>
      </c>
      <c r="AY267" s="228" t="s">
        <v>144</v>
      </c>
    </row>
    <row r="268" spans="2:65" s="11" customFormat="1" ht="13.5">
      <c r="B268" s="207"/>
      <c r="C268" s="208"/>
      <c r="D268" s="204" t="s">
        <v>155</v>
      </c>
      <c r="E268" s="209" t="s">
        <v>21</v>
      </c>
      <c r="F268" s="210" t="s">
        <v>1962</v>
      </c>
      <c r="G268" s="208"/>
      <c r="H268" s="211">
        <v>84.32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1963</v>
      </c>
      <c r="G269" s="208"/>
      <c r="H269" s="211">
        <v>71.89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1964</v>
      </c>
      <c r="G270" s="208"/>
      <c r="H270" s="211">
        <v>13.247999999999999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1965</v>
      </c>
      <c r="G271" s="208"/>
      <c r="H271" s="211">
        <v>7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 ht="13.5">
      <c r="B272" s="256"/>
      <c r="C272" s="257"/>
      <c r="D272" s="204" t="s">
        <v>155</v>
      </c>
      <c r="E272" s="258" t="s">
        <v>21</v>
      </c>
      <c r="F272" s="259" t="s">
        <v>1074</v>
      </c>
      <c r="G272" s="257"/>
      <c r="H272" s="260">
        <v>176.458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 ht="13.5">
      <c r="B273" s="245"/>
      <c r="C273" s="246"/>
      <c r="D273" s="204" t="s">
        <v>155</v>
      </c>
      <c r="E273" s="247" t="s">
        <v>21</v>
      </c>
      <c r="F273" s="248" t="s">
        <v>947</v>
      </c>
      <c r="G273" s="246"/>
      <c r="H273" s="249">
        <v>258.14999999999998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405</v>
      </c>
      <c r="D274" s="229" t="s">
        <v>273</v>
      </c>
      <c r="E274" s="230" t="s">
        <v>1115</v>
      </c>
      <c r="F274" s="231" t="s">
        <v>1116</v>
      </c>
      <c r="G274" s="232" t="s">
        <v>310</v>
      </c>
      <c r="H274" s="233">
        <v>184.285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184.285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1966</v>
      </c>
    </row>
    <row r="275" spans="2:65" s="1" customFormat="1" ht="13.5">
      <c r="B275" s="41"/>
      <c r="C275" s="63"/>
      <c r="D275" s="204" t="s">
        <v>153</v>
      </c>
      <c r="E275" s="63"/>
      <c r="F275" s="205" t="s">
        <v>1116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 ht="13.5">
      <c r="B276" s="219"/>
      <c r="C276" s="220"/>
      <c r="D276" s="204" t="s">
        <v>155</v>
      </c>
      <c r="E276" s="221" t="s">
        <v>21</v>
      </c>
      <c r="F276" s="222" t="s">
        <v>1118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 ht="13.5">
      <c r="B277" s="207"/>
      <c r="C277" s="208"/>
      <c r="D277" s="204" t="s">
        <v>155</v>
      </c>
      <c r="E277" s="209" t="s">
        <v>21</v>
      </c>
      <c r="F277" s="210" t="s">
        <v>1967</v>
      </c>
      <c r="G277" s="208"/>
      <c r="H277" s="211">
        <v>29.07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1968</v>
      </c>
      <c r="G278" s="208"/>
      <c r="H278" s="211">
        <v>155.215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 ht="13.5">
      <c r="B279" s="245"/>
      <c r="C279" s="246"/>
      <c r="D279" s="204" t="s">
        <v>155</v>
      </c>
      <c r="E279" s="247" t="s">
        <v>21</v>
      </c>
      <c r="F279" s="248" t="s">
        <v>947</v>
      </c>
      <c r="G279" s="246"/>
      <c r="H279" s="249">
        <v>184.285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411</v>
      </c>
      <c r="D280" s="192" t="s">
        <v>146</v>
      </c>
      <c r="E280" s="193" t="s">
        <v>1121</v>
      </c>
      <c r="F280" s="194" t="s">
        <v>1969</v>
      </c>
      <c r="G280" s="195" t="s">
        <v>183</v>
      </c>
      <c r="H280" s="196">
        <v>463.80099999999999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1970</v>
      </c>
    </row>
    <row r="281" spans="2:65" s="1" customFormat="1" ht="13.5">
      <c r="B281" s="41"/>
      <c r="C281" s="63"/>
      <c r="D281" s="204" t="s">
        <v>153</v>
      </c>
      <c r="E281" s="63"/>
      <c r="F281" s="205" t="s">
        <v>1969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 ht="13.5">
      <c r="B282" s="219"/>
      <c r="C282" s="220"/>
      <c r="D282" s="204" t="s">
        <v>155</v>
      </c>
      <c r="E282" s="221" t="s">
        <v>21</v>
      </c>
      <c r="F282" s="222" t="s">
        <v>1124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 ht="13.5">
      <c r="B283" s="207"/>
      <c r="C283" s="208"/>
      <c r="D283" s="204" t="s">
        <v>155</v>
      </c>
      <c r="E283" s="209" t="s">
        <v>21</v>
      </c>
      <c r="F283" s="210" t="s">
        <v>1971</v>
      </c>
      <c r="G283" s="208"/>
      <c r="H283" s="211">
        <v>195.6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2" customFormat="1" ht="13.5">
      <c r="B284" s="219"/>
      <c r="C284" s="220"/>
      <c r="D284" s="204" t="s">
        <v>155</v>
      </c>
      <c r="E284" s="221" t="s">
        <v>21</v>
      </c>
      <c r="F284" s="222" t="s">
        <v>1126</v>
      </c>
      <c r="G284" s="220"/>
      <c r="H284" s="221" t="s">
        <v>21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155</v>
      </c>
      <c r="AU284" s="228" t="s">
        <v>82</v>
      </c>
      <c r="AV284" s="12" t="s">
        <v>80</v>
      </c>
      <c r="AW284" s="12" t="s">
        <v>35</v>
      </c>
      <c r="AX284" s="12" t="s">
        <v>72</v>
      </c>
      <c r="AY284" s="228" t="s">
        <v>144</v>
      </c>
    </row>
    <row r="285" spans="2:65" s="11" customFormat="1" ht="13.5">
      <c r="B285" s="207"/>
      <c r="C285" s="208"/>
      <c r="D285" s="204" t="s">
        <v>155</v>
      </c>
      <c r="E285" s="209" t="s">
        <v>21</v>
      </c>
      <c r="F285" s="210" t="s">
        <v>1972</v>
      </c>
      <c r="G285" s="208"/>
      <c r="H285" s="211">
        <v>62.070999999999998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155</v>
      </c>
      <c r="AU285" s="217" t="s">
        <v>82</v>
      </c>
      <c r="AV285" s="11" t="s">
        <v>82</v>
      </c>
      <c r="AW285" s="11" t="s">
        <v>35</v>
      </c>
      <c r="AX285" s="11" t="s">
        <v>72</v>
      </c>
      <c r="AY285" s="217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1973</v>
      </c>
      <c r="G286" s="208"/>
      <c r="H286" s="211">
        <v>62.070999999999998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 ht="13.5">
      <c r="B287" s="219"/>
      <c r="C287" s="220"/>
      <c r="D287" s="204" t="s">
        <v>155</v>
      </c>
      <c r="E287" s="221" t="s">
        <v>21</v>
      </c>
      <c r="F287" s="222" t="s">
        <v>1974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 ht="13.5">
      <c r="B288" s="207"/>
      <c r="C288" s="208"/>
      <c r="D288" s="204" t="s">
        <v>155</v>
      </c>
      <c r="E288" s="209" t="s">
        <v>21</v>
      </c>
      <c r="F288" s="210" t="s">
        <v>1975</v>
      </c>
      <c r="G288" s="208"/>
      <c r="H288" s="211">
        <v>35.671999999999997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2" customFormat="1" ht="13.5">
      <c r="B289" s="219"/>
      <c r="C289" s="220"/>
      <c r="D289" s="204" t="s">
        <v>155</v>
      </c>
      <c r="E289" s="221" t="s">
        <v>21</v>
      </c>
      <c r="F289" s="222" t="s">
        <v>1129</v>
      </c>
      <c r="G289" s="220"/>
      <c r="H289" s="221" t="s">
        <v>21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155</v>
      </c>
      <c r="AU289" s="228" t="s">
        <v>82</v>
      </c>
      <c r="AV289" s="12" t="s">
        <v>80</v>
      </c>
      <c r="AW289" s="12" t="s">
        <v>35</v>
      </c>
      <c r="AX289" s="12" t="s">
        <v>72</v>
      </c>
      <c r="AY289" s="228" t="s">
        <v>144</v>
      </c>
    </row>
    <row r="290" spans="2:65" s="11" customFormat="1" ht="13.5">
      <c r="B290" s="207"/>
      <c r="C290" s="208"/>
      <c r="D290" s="204" t="s">
        <v>155</v>
      </c>
      <c r="E290" s="209" t="s">
        <v>21</v>
      </c>
      <c r="F290" s="210" t="s">
        <v>1976</v>
      </c>
      <c r="G290" s="208"/>
      <c r="H290" s="211">
        <v>53.277000000000001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1" customFormat="1" ht="13.5">
      <c r="B291" s="207"/>
      <c r="C291" s="208"/>
      <c r="D291" s="204" t="s">
        <v>155</v>
      </c>
      <c r="E291" s="209" t="s">
        <v>21</v>
      </c>
      <c r="F291" s="210" t="s">
        <v>1977</v>
      </c>
      <c r="G291" s="208"/>
      <c r="H291" s="211">
        <v>55.11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155</v>
      </c>
      <c r="AU291" s="217" t="s">
        <v>82</v>
      </c>
      <c r="AV291" s="11" t="s">
        <v>82</v>
      </c>
      <c r="AW291" s="11" t="s">
        <v>35</v>
      </c>
      <c r="AX291" s="11" t="s">
        <v>72</v>
      </c>
      <c r="AY291" s="217" t="s">
        <v>144</v>
      </c>
    </row>
    <row r="292" spans="2:65" s="13" customFormat="1" ht="13.5">
      <c r="B292" s="245"/>
      <c r="C292" s="246"/>
      <c r="D292" s="204" t="s">
        <v>155</v>
      </c>
      <c r="E292" s="247" t="s">
        <v>21</v>
      </c>
      <c r="F292" s="248" t="s">
        <v>947</v>
      </c>
      <c r="G292" s="246"/>
      <c r="H292" s="249">
        <v>463.80099999999999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155</v>
      </c>
      <c r="AU292" s="255" t="s">
        <v>82</v>
      </c>
      <c r="AV292" s="13" t="s">
        <v>151</v>
      </c>
      <c r="AW292" s="13" t="s">
        <v>35</v>
      </c>
      <c r="AX292" s="13" t="s">
        <v>80</v>
      </c>
      <c r="AY292" s="255" t="s">
        <v>144</v>
      </c>
    </row>
    <row r="293" spans="2:65" s="1" customFormat="1" ht="16.5" customHeight="1">
      <c r="B293" s="41"/>
      <c r="C293" s="192" t="s">
        <v>416</v>
      </c>
      <c r="D293" s="192" t="s">
        <v>146</v>
      </c>
      <c r="E293" s="193" t="s">
        <v>1132</v>
      </c>
      <c r="F293" s="194" t="s">
        <v>1133</v>
      </c>
      <c r="G293" s="195" t="s">
        <v>149</v>
      </c>
      <c r="H293" s="196">
        <v>21.8</v>
      </c>
      <c r="I293" s="197"/>
      <c r="J293" s="198">
        <f>ROUND(I293*H293,2)</f>
        <v>0</v>
      </c>
      <c r="K293" s="194" t="s">
        <v>150</v>
      </c>
      <c r="L293" s="61"/>
      <c r="M293" s="199" t="s">
        <v>21</v>
      </c>
      <c r="N293" s="200" t="s">
        <v>43</v>
      </c>
      <c r="O293" s="4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4" t="s">
        <v>151</v>
      </c>
      <c r="AT293" s="24" t="s">
        <v>146</v>
      </c>
      <c r="AU293" s="24" t="s">
        <v>82</v>
      </c>
      <c r="AY293" s="24" t="s">
        <v>144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4" t="s">
        <v>80</v>
      </c>
      <c r="BK293" s="203">
        <f>ROUND(I293*H293,2)</f>
        <v>0</v>
      </c>
      <c r="BL293" s="24" t="s">
        <v>151</v>
      </c>
      <c r="BM293" s="24" t="s">
        <v>1978</v>
      </c>
    </row>
    <row r="294" spans="2:65" s="1" customFormat="1" ht="13.5">
      <c r="B294" s="41"/>
      <c r="C294" s="63"/>
      <c r="D294" s="204" t="s">
        <v>153</v>
      </c>
      <c r="E294" s="63"/>
      <c r="F294" s="205" t="s">
        <v>1133</v>
      </c>
      <c r="G294" s="63"/>
      <c r="H294" s="63"/>
      <c r="I294" s="163"/>
      <c r="J294" s="63"/>
      <c r="K294" s="63"/>
      <c r="L294" s="61"/>
      <c r="M294" s="206"/>
      <c r="N294" s="42"/>
      <c r="O294" s="42"/>
      <c r="P294" s="42"/>
      <c r="Q294" s="42"/>
      <c r="R294" s="42"/>
      <c r="S294" s="42"/>
      <c r="T294" s="78"/>
      <c r="AT294" s="24" t="s">
        <v>153</v>
      </c>
      <c r="AU294" s="24" t="s">
        <v>82</v>
      </c>
    </row>
    <row r="295" spans="2:65" s="12" customFormat="1" ht="13.5">
      <c r="B295" s="219"/>
      <c r="C295" s="220"/>
      <c r="D295" s="204" t="s">
        <v>155</v>
      </c>
      <c r="E295" s="221" t="s">
        <v>21</v>
      </c>
      <c r="F295" s="222" t="s">
        <v>1135</v>
      </c>
      <c r="G295" s="220"/>
      <c r="H295" s="221" t="s">
        <v>21</v>
      </c>
      <c r="I295" s="223"/>
      <c r="J295" s="220"/>
      <c r="K295" s="220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155</v>
      </c>
      <c r="AU295" s="228" t="s">
        <v>82</v>
      </c>
      <c r="AV295" s="12" t="s">
        <v>80</v>
      </c>
      <c r="AW295" s="12" t="s">
        <v>35</v>
      </c>
      <c r="AX295" s="12" t="s">
        <v>72</v>
      </c>
      <c r="AY295" s="228" t="s">
        <v>144</v>
      </c>
    </row>
    <row r="296" spans="2:65" s="11" customFormat="1" ht="13.5">
      <c r="B296" s="207"/>
      <c r="C296" s="208"/>
      <c r="D296" s="204" t="s">
        <v>155</v>
      </c>
      <c r="E296" s="209" t="s">
        <v>21</v>
      </c>
      <c r="F296" s="210" t="s">
        <v>1979</v>
      </c>
      <c r="G296" s="208"/>
      <c r="H296" s="211">
        <v>21.8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155</v>
      </c>
      <c r="AU296" s="217" t="s">
        <v>82</v>
      </c>
      <c r="AV296" s="11" t="s">
        <v>82</v>
      </c>
      <c r="AW296" s="11" t="s">
        <v>35</v>
      </c>
      <c r="AX296" s="11" t="s">
        <v>80</v>
      </c>
      <c r="AY296" s="217" t="s">
        <v>144</v>
      </c>
    </row>
    <row r="297" spans="2:65" s="1" customFormat="1" ht="25.5" customHeight="1">
      <c r="B297" s="41"/>
      <c r="C297" s="192" t="s">
        <v>422</v>
      </c>
      <c r="D297" s="192" t="s">
        <v>146</v>
      </c>
      <c r="E297" s="193" t="s">
        <v>1137</v>
      </c>
      <c r="F297" s="194" t="s">
        <v>1138</v>
      </c>
      <c r="G297" s="195" t="s">
        <v>149</v>
      </c>
      <c r="H297" s="196">
        <v>54.6</v>
      </c>
      <c r="I297" s="197"/>
      <c r="J297" s="198">
        <f>ROUND(I297*H297,2)</f>
        <v>0</v>
      </c>
      <c r="K297" s="194" t="s">
        <v>150</v>
      </c>
      <c r="L297" s="61"/>
      <c r="M297" s="199" t="s">
        <v>21</v>
      </c>
      <c r="N297" s="200" t="s">
        <v>43</v>
      </c>
      <c r="O297" s="42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AR297" s="24" t="s">
        <v>151</v>
      </c>
      <c r="AT297" s="24" t="s">
        <v>146</v>
      </c>
      <c r="AU297" s="24" t="s">
        <v>82</v>
      </c>
      <c r="AY297" s="24" t="s">
        <v>144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4" t="s">
        <v>80</v>
      </c>
      <c r="BK297" s="203">
        <f>ROUND(I297*H297,2)</f>
        <v>0</v>
      </c>
      <c r="BL297" s="24" t="s">
        <v>151</v>
      </c>
      <c r="BM297" s="24" t="s">
        <v>1980</v>
      </c>
    </row>
    <row r="298" spans="2:65" s="1" customFormat="1" ht="13.5">
      <c r="B298" s="41"/>
      <c r="C298" s="63"/>
      <c r="D298" s="204" t="s">
        <v>153</v>
      </c>
      <c r="E298" s="63"/>
      <c r="F298" s="205" t="s">
        <v>1138</v>
      </c>
      <c r="G298" s="63"/>
      <c r="H298" s="63"/>
      <c r="I298" s="163"/>
      <c r="J298" s="63"/>
      <c r="K298" s="63"/>
      <c r="L298" s="61"/>
      <c r="M298" s="206"/>
      <c r="N298" s="42"/>
      <c r="O298" s="42"/>
      <c r="P298" s="42"/>
      <c r="Q298" s="42"/>
      <c r="R298" s="42"/>
      <c r="S298" s="42"/>
      <c r="T298" s="78"/>
      <c r="AT298" s="24" t="s">
        <v>153</v>
      </c>
      <c r="AU298" s="24" t="s">
        <v>82</v>
      </c>
    </row>
    <row r="299" spans="2:65" s="12" customFormat="1" ht="13.5">
      <c r="B299" s="219"/>
      <c r="C299" s="220"/>
      <c r="D299" s="204" t="s">
        <v>155</v>
      </c>
      <c r="E299" s="221" t="s">
        <v>21</v>
      </c>
      <c r="F299" s="222" t="s">
        <v>1140</v>
      </c>
      <c r="G299" s="220"/>
      <c r="H299" s="221" t="s">
        <v>21</v>
      </c>
      <c r="I299" s="223"/>
      <c r="J299" s="220"/>
      <c r="K299" s="220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155</v>
      </c>
      <c r="AU299" s="228" t="s">
        <v>82</v>
      </c>
      <c r="AV299" s="12" t="s">
        <v>80</v>
      </c>
      <c r="AW299" s="12" t="s">
        <v>35</v>
      </c>
      <c r="AX299" s="12" t="s">
        <v>72</v>
      </c>
      <c r="AY299" s="228" t="s">
        <v>144</v>
      </c>
    </row>
    <row r="300" spans="2:65" s="11" customFormat="1" ht="13.5">
      <c r="B300" s="207"/>
      <c r="C300" s="208"/>
      <c r="D300" s="204" t="s">
        <v>155</v>
      </c>
      <c r="E300" s="209" t="s">
        <v>21</v>
      </c>
      <c r="F300" s="210" t="s">
        <v>1981</v>
      </c>
      <c r="G300" s="208"/>
      <c r="H300" s="211">
        <v>21.4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1" customFormat="1" ht="13.5">
      <c r="B301" s="207"/>
      <c r="C301" s="208"/>
      <c r="D301" s="204" t="s">
        <v>155</v>
      </c>
      <c r="E301" s="209" t="s">
        <v>21</v>
      </c>
      <c r="F301" s="210" t="s">
        <v>1982</v>
      </c>
      <c r="G301" s="208"/>
      <c r="H301" s="211">
        <v>33.200000000000003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155</v>
      </c>
      <c r="AU301" s="217" t="s">
        <v>82</v>
      </c>
      <c r="AV301" s="11" t="s">
        <v>82</v>
      </c>
      <c r="AW301" s="11" t="s">
        <v>35</v>
      </c>
      <c r="AX301" s="11" t="s">
        <v>72</v>
      </c>
      <c r="AY301" s="217" t="s">
        <v>144</v>
      </c>
    </row>
    <row r="302" spans="2:65" s="13" customFormat="1" ht="13.5">
      <c r="B302" s="245"/>
      <c r="C302" s="246"/>
      <c r="D302" s="204" t="s">
        <v>155</v>
      </c>
      <c r="E302" s="247" t="s">
        <v>21</v>
      </c>
      <c r="F302" s="248" t="s">
        <v>947</v>
      </c>
      <c r="G302" s="246"/>
      <c r="H302" s="249">
        <v>54.6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155</v>
      </c>
      <c r="AU302" s="255" t="s">
        <v>82</v>
      </c>
      <c r="AV302" s="13" t="s">
        <v>151</v>
      </c>
      <c r="AW302" s="13" t="s">
        <v>35</v>
      </c>
      <c r="AX302" s="13" t="s">
        <v>80</v>
      </c>
      <c r="AY302" s="255" t="s">
        <v>144</v>
      </c>
    </row>
    <row r="303" spans="2:65" s="1" customFormat="1" ht="16.5" customHeight="1">
      <c r="B303" s="41"/>
      <c r="C303" s="192" t="s">
        <v>428</v>
      </c>
      <c r="D303" s="192" t="s">
        <v>146</v>
      </c>
      <c r="E303" s="193" t="s">
        <v>1143</v>
      </c>
      <c r="F303" s="194" t="s">
        <v>1144</v>
      </c>
      <c r="G303" s="195" t="s">
        <v>149</v>
      </c>
      <c r="H303" s="196">
        <v>135.72</v>
      </c>
      <c r="I303" s="197"/>
      <c r="J303" s="198">
        <f>ROUND(I303*H303,2)</f>
        <v>0</v>
      </c>
      <c r="K303" s="194" t="s">
        <v>150</v>
      </c>
      <c r="L303" s="61"/>
      <c r="M303" s="199" t="s">
        <v>21</v>
      </c>
      <c r="N303" s="200" t="s">
        <v>43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151</v>
      </c>
      <c r="AT303" s="24" t="s">
        <v>146</v>
      </c>
      <c r="AU303" s="24" t="s">
        <v>82</v>
      </c>
      <c r="AY303" s="24" t="s">
        <v>144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80</v>
      </c>
      <c r="BK303" s="203">
        <f>ROUND(I303*H303,2)</f>
        <v>0</v>
      </c>
      <c r="BL303" s="24" t="s">
        <v>151</v>
      </c>
      <c r="BM303" s="24" t="s">
        <v>1983</v>
      </c>
    </row>
    <row r="304" spans="2:65" s="1" customFormat="1" ht="13.5">
      <c r="B304" s="41"/>
      <c r="C304" s="63"/>
      <c r="D304" s="204" t="s">
        <v>153</v>
      </c>
      <c r="E304" s="63"/>
      <c r="F304" s="205" t="s">
        <v>1144</v>
      </c>
      <c r="G304" s="63"/>
      <c r="H304" s="63"/>
      <c r="I304" s="163"/>
      <c r="J304" s="63"/>
      <c r="K304" s="63"/>
      <c r="L304" s="61"/>
      <c r="M304" s="206"/>
      <c r="N304" s="42"/>
      <c r="O304" s="42"/>
      <c r="P304" s="42"/>
      <c r="Q304" s="42"/>
      <c r="R304" s="42"/>
      <c r="S304" s="42"/>
      <c r="T304" s="78"/>
      <c r="AT304" s="24" t="s">
        <v>153</v>
      </c>
      <c r="AU304" s="24" t="s">
        <v>82</v>
      </c>
    </row>
    <row r="305" spans="2:65" s="11" customFormat="1" ht="13.5">
      <c r="B305" s="207"/>
      <c r="C305" s="208"/>
      <c r="D305" s="204" t="s">
        <v>155</v>
      </c>
      <c r="E305" s="209" t="s">
        <v>21</v>
      </c>
      <c r="F305" s="210" t="s">
        <v>1984</v>
      </c>
      <c r="G305" s="208"/>
      <c r="H305" s="211">
        <v>135.72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35</v>
      </c>
      <c r="AX305" s="11" t="s">
        <v>80</v>
      </c>
      <c r="AY305" s="217" t="s">
        <v>144</v>
      </c>
    </row>
    <row r="306" spans="2:65" s="1" customFormat="1" ht="16.5" customHeight="1">
      <c r="B306" s="41"/>
      <c r="C306" s="229" t="s">
        <v>437</v>
      </c>
      <c r="D306" s="229" t="s">
        <v>273</v>
      </c>
      <c r="E306" s="230" t="s">
        <v>377</v>
      </c>
      <c r="F306" s="231" t="s">
        <v>378</v>
      </c>
      <c r="G306" s="232" t="s">
        <v>379</v>
      </c>
      <c r="H306" s="233">
        <v>5.4290000000000003</v>
      </c>
      <c r="I306" s="234"/>
      <c r="J306" s="235">
        <f>ROUND(I306*H306,2)</f>
        <v>0</v>
      </c>
      <c r="K306" s="231" t="s">
        <v>150</v>
      </c>
      <c r="L306" s="236"/>
      <c r="M306" s="237" t="s">
        <v>21</v>
      </c>
      <c r="N306" s="238" t="s">
        <v>43</v>
      </c>
      <c r="O306" s="42"/>
      <c r="P306" s="201">
        <f>O306*H306</f>
        <v>0</v>
      </c>
      <c r="Q306" s="201">
        <v>1E-3</v>
      </c>
      <c r="R306" s="201">
        <f>Q306*H306</f>
        <v>5.4290000000000007E-3</v>
      </c>
      <c r="S306" s="201">
        <v>0</v>
      </c>
      <c r="T306" s="202">
        <f>S306*H306</f>
        <v>0</v>
      </c>
      <c r="AR306" s="24" t="s">
        <v>193</v>
      </c>
      <c r="AT306" s="24" t="s">
        <v>273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1985</v>
      </c>
    </row>
    <row r="307" spans="2:65" s="1" customFormat="1" ht="13.5">
      <c r="B307" s="41"/>
      <c r="C307" s="63"/>
      <c r="D307" s="204" t="s">
        <v>153</v>
      </c>
      <c r="E307" s="63"/>
      <c r="F307" s="205" t="s">
        <v>378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2" customFormat="1" ht="13.5">
      <c r="B308" s="219"/>
      <c r="C308" s="220"/>
      <c r="D308" s="204" t="s">
        <v>155</v>
      </c>
      <c r="E308" s="221" t="s">
        <v>21</v>
      </c>
      <c r="F308" s="222" t="s">
        <v>1148</v>
      </c>
      <c r="G308" s="220"/>
      <c r="H308" s="221" t="s">
        <v>21</v>
      </c>
      <c r="I308" s="223"/>
      <c r="J308" s="220"/>
      <c r="K308" s="220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155</v>
      </c>
      <c r="AU308" s="228" t="s">
        <v>82</v>
      </c>
      <c r="AV308" s="12" t="s">
        <v>80</v>
      </c>
      <c r="AW308" s="12" t="s">
        <v>35</v>
      </c>
      <c r="AX308" s="12" t="s">
        <v>72</v>
      </c>
      <c r="AY308" s="228" t="s">
        <v>144</v>
      </c>
    </row>
    <row r="309" spans="2:65" s="11" customFormat="1" ht="13.5">
      <c r="B309" s="207"/>
      <c r="C309" s="208"/>
      <c r="D309" s="204" t="s">
        <v>155</v>
      </c>
      <c r="E309" s="209" t="s">
        <v>21</v>
      </c>
      <c r="F309" s="210" t="s">
        <v>1986</v>
      </c>
      <c r="G309" s="208"/>
      <c r="H309" s="211">
        <v>5.4290000000000003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155</v>
      </c>
      <c r="AU309" s="217" t="s">
        <v>82</v>
      </c>
      <c r="AV309" s="11" t="s">
        <v>82</v>
      </c>
      <c r="AW309" s="11" t="s">
        <v>35</v>
      </c>
      <c r="AX309" s="11" t="s">
        <v>80</v>
      </c>
      <c r="AY309" s="217" t="s">
        <v>144</v>
      </c>
    </row>
    <row r="310" spans="2:65" s="1" customFormat="1" ht="16.5" customHeight="1">
      <c r="B310" s="41"/>
      <c r="C310" s="192" t="s">
        <v>445</v>
      </c>
      <c r="D310" s="192" t="s">
        <v>146</v>
      </c>
      <c r="E310" s="193" t="s">
        <v>1150</v>
      </c>
      <c r="F310" s="194" t="s">
        <v>1151</v>
      </c>
      <c r="G310" s="195" t="s">
        <v>149</v>
      </c>
      <c r="H310" s="196">
        <v>135.72</v>
      </c>
      <c r="I310" s="197"/>
      <c r="J310" s="198">
        <f>ROUND(I310*H310,2)</f>
        <v>0</v>
      </c>
      <c r="K310" s="194" t="s">
        <v>1952</v>
      </c>
      <c r="L310" s="61"/>
      <c r="M310" s="199" t="s">
        <v>21</v>
      </c>
      <c r="N310" s="200" t="s">
        <v>43</v>
      </c>
      <c r="O310" s="4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4" t="s">
        <v>151</v>
      </c>
      <c r="AT310" s="24" t="s">
        <v>146</v>
      </c>
      <c r="AU310" s="24" t="s">
        <v>82</v>
      </c>
      <c r="AY310" s="24" t="s">
        <v>144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80</v>
      </c>
      <c r="BK310" s="203">
        <f>ROUND(I310*H310,2)</f>
        <v>0</v>
      </c>
      <c r="BL310" s="24" t="s">
        <v>151</v>
      </c>
      <c r="BM310" s="24" t="s">
        <v>1987</v>
      </c>
    </row>
    <row r="311" spans="2:65" s="1" customFormat="1" ht="13.5">
      <c r="B311" s="41"/>
      <c r="C311" s="63"/>
      <c r="D311" s="204" t="s">
        <v>153</v>
      </c>
      <c r="E311" s="63"/>
      <c r="F311" s="205" t="s">
        <v>1151</v>
      </c>
      <c r="G311" s="63"/>
      <c r="H311" s="63"/>
      <c r="I311" s="163"/>
      <c r="J311" s="63"/>
      <c r="K311" s="63"/>
      <c r="L311" s="61"/>
      <c r="M311" s="206"/>
      <c r="N311" s="42"/>
      <c r="O311" s="42"/>
      <c r="P311" s="42"/>
      <c r="Q311" s="42"/>
      <c r="R311" s="42"/>
      <c r="S311" s="42"/>
      <c r="T311" s="78"/>
      <c r="AT311" s="24" t="s">
        <v>153</v>
      </c>
      <c r="AU311" s="24" t="s">
        <v>82</v>
      </c>
    </row>
    <row r="312" spans="2:65" s="11" customFormat="1" ht="13.5">
      <c r="B312" s="207"/>
      <c r="C312" s="208"/>
      <c r="D312" s="204" t="s">
        <v>155</v>
      </c>
      <c r="E312" s="209" t="s">
        <v>21</v>
      </c>
      <c r="F312" s="210" t="s">
        <v>1988</v>
      </c>
      <c r="G312" s="208"/>
      <c r="H312" s="211">
        <v>135.72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155</v>
      </c>
      <c r="AU312" s="217" t="s">
        <v>82</v>
      </c>
      <c r="AV312" s="11" t="s">
        <v>82</v>
      </c>
      <c r="AW312" s="11" t="s">
        <v>35</v>
      </c>
      <c r="AX312" s="11" t="s">
        <v>80</v>
      </c>
      <c r="AY312" s="217" t="s">
        <v>144</v>
      </c>
    </row>
    <row r="313" spans="2:65" s="1" customFormat="1" ht="16.5" customHeight="1">
      <c r="B313" s="41"/>
      <c r="C313" s="192" t="s">
        <v>451</v>
      </c>
      <c r="D313" s="192" t="s">
        <v>146</v>
      </c>
      <c r="E313" s="193" t="s">
        <v>1154</v>
      </c>
      <c r="F313" s="194" t="s">
        <v>1155</v>
      </c>
      <c r="G313" s="195" t="s">
        <v>149</v>
      </c>
      <c r="H313" s="196">
        <v>81.12</v>
      </c>
      <c r="I313" s="197"/>
      <c r="J313" s="198">
        <f>ROUND(I313*H313,2)</f>
        <v>0</v>
      </c>
      <c r="K313" s="194" t="s">
        <v>1952</v>
      </c>
      <c r="L313" s="61"/>
      <c r="M313" s="199" t="s">
        <v>21</v>
      </c>
      <c r="N313" s="200" t="s">
        <v>43</v>
      </c>
      <c r="O313" s="4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AR313" s="24" t="s">
        <v>151</v>
      </c>
      <c r="AT313" s="24" t="s">
        <v>146</v>
      </c>
      <c r="AU313" s="24" t="s">
        <v>82</v>
      </c>
      <c r="AY313" s="24" t="s">
        <v>144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80</v>
      </c>
      <c r="BK313" s="203">
        <f>ROUND(I313*H313,2)</f>
        <v>0</v>
      </c>
      <c r="BL313" s="24" t="s">
        <v>151</v>
      </c>
      <c r="BM313" s="24" t="s">
        <v>1989</v>
      </c>
    </row>
    <row r="314" spans="2:65" s="1" customFormat="1" ht="13.5">
      <c r="B314" s="41"/>
      <c r="C314" s="63"/>
      <c r="D314" s="204" t="s">
        <v>153</v>
      </c>
      <c r="E314" s="63"/>
      <c r="F314" s="205" t="s">
        <v>1155</v>
      </c>
      <c r="G314" s="63"/>
      <c r="H314" s="63"/>
      <c r="I314" s="163"/>
      <c r="J314" s="63"/>
      <c r="K314" s="63"/>
      <c r="L314" s="61"/>
      <c r="M314" s="206"/>
      <c r="N314" s="42"/>
      <c r="O314" s="42"/>
      <c r="P314" s="42"/>
      <c r="Q314" s="42"/>
      <c r="R314" s="42"/>
      <c r="S314" s="42"/>
      <c r="T314" s="78"/>
      <c r="AT314" s="24" t="s">
        <v>153</v>
      </c>
      <c r="AU314" s="24" t="s">
        <v>82</v>
      </c>
    </row>
    <row r="315" spans="2:65" s="12" customFormat="1" ht="13.5">
      <c r="B315" s="219"/>
      <c r="C315" s="220"/>
      <c r="D315" s="204" t="s">
        <v>155</v>
      </c>
      <c r="E315" s="221" t="s">
        <v>21</v>
      </c>
      <c r="F315" s="222" t="s">
        <v>1157</v>
      </c>
      <c r="G315" s="220"/>
      <c r="H315" s="221" t="s">
        <v>21</v>
      </c>
      <c r="I315" s="223"/>
      <c r="J315" s="220"/>
      <c r="K315" s="220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155</v>
      </c>
      <c r="AU315" s="228" t="s">
        <v>82</v>
      </c>
      <c r="AV315" s="12" t="s">
        <v>80</v>
      </c>
      <c r="AW315" s="12" t="s">
        <v>35</v>
      </c>
      <c r="AX315" s="12" t="s">
        <v>72</v>
      </c>
      <c r="AY315" s="228" t="s">
        <v>144</v>
      </c>
    </row>
    <row r="316" spans="2:65" s="11" customFormat="1" ht="13.5">
      <c r="B316" s="207"/>
      <c r="C316" s="208"/>
      <c r="D316" s="204" t="s">
        <v>155</v>
      </c>
      <c r="E316" s="209" t="s">
        <v>21</v>
      </c>
      <c r="F316" s="210" t="s">
        <v>1990</v>
      </c>
      <c r="G316" s="208"/>
      <c r="H316" s="211">
        <v>35.229999999999997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1" customFormat="1" ht="13.5">
      <c r="B317" s="207"/>
      <c r="C317" s="208"/>
      <c r="D317" s="204" t="s">
        <v>155</v>
      </c>
      <c r="E317" s="209" t="s">
        <v>21</v>
      </c>
      <c r="F317" s="210" t="s">
        <v>1991</v>
      </c>
      <c r="G317" s="208"/>
      <c r="H317" s="211">
        <v>45.89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155</v>
      </c>
      <c r="AU317" s="217" t="s">
        <v>82</v>
      </c>
      <c r="AV317" s="11" t="s">
        <v>82</v>
      </c>
      <c r="AW317" s="11" t="s">
        <v>35</v>
      </c>
      <c r="AX317" s="11" t="s">
        <v>72</v>
      </c>
      <c r="AY317" s="217" t="s">
        <v>144</v>
      </c>
    </row>
    <row r="318" spans="2:65" s="13" customFormat="1" ht="13.5">
      <c r="B318" s="245"/>
      <c r="C318" s="246"/>
      <c r="D318" s="204" t="s">
        <v>155</v>
      </c>
      <c r="E318" s="247" t="s">
        <v>21</v>
      </c>
      <c r="F318" s="248" t="s">
        <v>947</v>
      </c>
      <c r="G318" s="246"/>
      <c r="H318" s="249">
        <v>81.12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155</v>
      </c>
      <c r="AU318" s="255" t="s">
        <v>82</v>
      </c>
      <c r="AV318" s="13" t="s">
        <v>151</v>
      </c>
      <c r="AW318" s="13" t="s">
        <v>35</v>
      </c>
      <c r="AX318" s="13" t="s">
        <v>80</v>
      </c>
      <c r="AY318" s="255" t="s">
        <v>144</v>
      </c>
    </row>
    <row r="319" spans="2:65" s="1" customFormat="1" ht="16.5" customHeight="1">
      <c r="B319" s="41"/>
      <c r="C319" s="229" t="s">
        <v>457</v>
      </c>
      <c r="D319" s="229" t="s">
        <v>273</v>
      </c>
      <c r="E319" s="230" t="s">
        <v>1160</v>
      </c>
      <c r="F319" s="231" t="s">
        <v>1161</v>
      </c>
      <c r="G319" s="232" t="s">
        <v>310</v>
      </c>
      <c r="H319" s="233">
        <v>36.643999999999998</v>
      </c>
      <c r="I319" s="234"/>
      <c r="J319" s="235">
        <f>ROUND(I319*H319,2)</f>
        <v>0</v>
      </c>
      <c r="K319" s="231" t="s">
        <v>150</v>
      </c>
      <c r="L319" s="236"/>
      <c r="M319" s="237" t="s">
        <v>21</v>
      </c>
      <c r="N319" s="238" t="s">
        <v>43</v>
      </c>
      <c r="O319" s="42"/>
      <c r="P319" s="201">
        <f>O319*H319</f>
        <v>0</v>
      </c>
      <c r="Q319" s="201">
        <v>1</v>
      </c>
      <c r="R319" s="201">
        <f>Q319*H319</f>
        <v>36.643999999999998</v>
      </c>
      <c r="S319" s="201">
        <v>0</v>
      </c>
      <c r="T319" s="202">
        <f>S319*H319</f>
        <v>0</v>
      </c>
      <c r="AR319" s="24" t="s">
        <v>193</v>
      </c>
      <c r="AT319" s="24" t="s">
        <v>273</v>
      </c>
      <c r="AU319" s="24" t="s">
        <v>82</v>
      </c>
      <c r="AY319" s="24" t="s">
        <v>144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80</v>
      </c>
      <c r="BK319" s="203">
        <f>ROUND(I319*H319,2)</f>
        <v>0</v>
      </c>
      <c r="BL319" s="24" t="s">
        <v>151</v>
      </c>
      <c r="BM319" s="24" t="s">
        <v>1992</v>
      </c>
    </row>
    <row r="320" spans="2:65" s="1" customFormat="1" ht="13.5">
      <c r="B320" s="41"/>
      <c r="C320" s="63"/>
      <c r="D320" s="204" t="s">
        <v>153</v>
      </c>
      <c r="E320" s="63"/>
      <c r="F320" s="205" t="s">
        <v>1161</v>
      </c>
      <c r="G320" s="63"/>
      <c r="H320" s="63"/>
      <c r="I320" s="163"/>
      <c r="J320" s="63"/>
      <c r="K320" s="63"/>
      <c r="L320" s="61"/>
      <c r="M320" s="206"/>
      <c r="N320" s="42"/>
      <c r="O320" s="42"/>
      <c r="P320" s="42"/>
      <c r="Q320" s="42"/>
      <c r="R320" s="42"/>
      <c r="S320" s="42"/>
      <c r="T320" s="78"/>
      <c r="AT320" s="24" t="s">
        <v>153</v>
      </c>
      <c r="AU320" s="24" t="s">
        <v>82</v>
      </c>
    </row>
    <row r="321" spans="2:65" s="12" customFormat="1" ht="13.5">
      <c r="B321" s="219"/>
      <c r="C321" s="220"/>
      <c r="D321" s="204" t="s">
        <v>155</v>
      </c>
      <c r="E321" s="221" t="s">
        <v>21</v>
      </c>
      <c r="F321" s="222" t="s">
        <v>1163</v>
      </c>
      <c r="G321" s="220"/>
      <c r="H321" s="221" t="s">
        <v>21</v>
      </c>
      <c r="I321" s="223"/>
      <c r="J321" s="220"/>
      <c r="K321" s="220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155</v>
      </c>
      <c r="AU321" s="228" t="s">
        <v>82</v>
      </c>
      <c r="AV321" s="12" t="s">
        <v>80</v>
      </c>
      <c r="AW321" s="12" t="s">
        <v>35</v>
      </c>
      <c r="AX321" s="12" t="s">
        <v>72</v>
      </c>
      <c r="AY321" s="228" t="s">
        <v>144</v>
      </c>
    </row>
    <row r="322" spans="2:65" s="11" customFormat="1" ht="13.5">
      <c r="B322" s="207"/>
      <c r="C322" s="208"/>
      <c r="D322" s="204" t="s">
        <v>155</v>
      </c>
      <c r="E322" s="209" t="s">
        <v>21</v>
      </c>
      <c r="F322" s="210" t="s">
        <v>1993</v>
      </c>
      <c r="G322" s="208"/>
      <c r="H322" s="211">
        <v>36.643999999999998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155</v>
      </c>
      <c r="AU322" s="217" t="s">
        <v>82</v>
      </c>
      <c r="AV322" s="11" t="s">
        <v>82</v>
      </c>
      <c r="AW322" s="11" t="s">
        <v>35</v>
      </c>
      <c r="AX322" s="11" t="s">
        <v>80</v>
      </c>
      <c r="AY322" s="217" t="s">
        <v>144</v>
      </c>
    </row>
    <row r="323" spans="2:65" s="1" customFormat="1" ht="25.5" customHeight="1">
      <c r="B323" s="41"/>
      <c r="C323" s="192" t="s">
        <v>463</v>
      </c>
      <c r="D323" s="192" t="s">
        <v>146</v>
      </c>
      <c r="E323" s="193" t="s">
        <v>1165</v>
      </c>
      <c r="F323" s="194" t="s">
        <v>1166</v>
      </c>
      <c r="G323" s="195" t="s">
        <v>149</v>
      </c>
      <c r="H323" s="196">
        <v>135.72</v>
      </c>
      <c r="I323" s="197"/>
      <c r="J323" s="198">
        <f>ROUND(I323*H323,2)</f>
        <v>0</v>
      </c>
      <c r="K323" s="194" t="s">
        <v>150</v>
      </c>
      <c r="L323" s="61"/>
      <c r="M323" s="199" t="s">
        <v>21</v>
      </c>
      <c r="N323" s="200" t="s">
        <v>43</v>
      </c>
      <c r="O323" s="4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AR323" s="24" t="s">
        <v>151</v>
      </c>
      <c r="AT323" s="24" t="s">
        <v>146</v>
      </c>
      <c r="AU323" s="24" t="s">
        <v>82</v>
      </c>
      <c r="AY323" s="24" t="s">
        <v>144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80</v>
      </c>
      <c r="BK323" s="203">
        <f>ROUND(I323*H323,2)</f>
        <v>0</v>
      </c>
      <c r="BL323" s="24" t="s">
        <v>151</v>
      </c>
      <c r="BM323" s="24" t="s">
        <v>1994</v>
      </c>
    </row>
    <row r="324" spans="2:65" s="1" customFormat="1" ht="13.5">
      <c r="B324" s="41"/>
      <c r="C324" s="63"/>
      <c r="D324" s="204" t="s">
        <v>153</v>
      </c>
      <c r="E324" s="63"/>
      <c r="F324" s="205" t="s">
        <v>1166</v>
      </c>
      <c r="G324" s="63"/>
      <c r="H324" s="63"/>
      <c r="I324" s="163"/>
      <c r="J324" s="63"/>
      <c r="K324" s="63"/>
      <c r="L324" s="61"/>
      <c r="M324" s="206"/>
      <c r="N324" s="42"/>
      <c r="O324" s="42"/>
      <c r="P324" s="42"/>
      <c r="Q324" s="42"/>
      <c r="R324" s="42"/>
      <c r="S324" s="42"/>
      <c r="T324" s="78"/>
      <c r="AT324" s="24" t="s">
        <v>153</v>
      </c>
      <c r="AU324" s="24" t="s">
        <v>82</v>
      </c>
    </row>
    <row r="325" spans="2:65" s="11" customFormat="1" ht="13.5">
      <c r="B325" s="207"/>
      <c r="C325" s="208"/>
      <c r="D325" s="204" t="s">
        <v>155</v>
      </c>
      <c r="E325" s="209" t="s">
        <v>21</v>
      </c>
      <c r="F325" s="210" t="s">
        <v>1984</v>
      </c>
      <c r="G325" s="208"/>
      <c r="H325" s="211">
        <v>135.72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155</v>
      </c>
      <c r="AU325" s="217" t="s">
        <v>82</v>
      </c>
      <c r="AV325" s="11" t="s">
        <v>82</v>
      </c>
      <c r="AW325" s="11" t="s">
        <v>35</v>
      </c>
      <c r="AX325" s="11" t="s">
        <v>80</v>
      </c>
      <c r="AY325" s="217" t="s">
        <v>144</v>
      </c>
    </row>
    <row r="326" spans="2:65" s="1" customFormat="1" ht="16.5" customHeight="1">
      <c r="B326" s="41"/>
      <c r="C326" s="192" t="s">
        <v>466</v>
      </c>
      <c r="D326" s="192" t="s">
        <v>146</v>
      </c>
      <c r="E326" s="193" t="s">
        <v>1168</v>
      </c>
      <c r="F326" s="194" t="s">
        <v>1169</v>
      </c>
      <c r="G326" s="195" t="s">
        <v>149</v>
      </c>
      <c r="H326" s="196">
        <v>135.72</v>
      </c>
      <c r="I326" s="197"/>
      <c r="J326" s="198">
        <f>ROUND(I326*H326,2)</f>
        <v>0</v>
      </c>
      <c r="K326" s="194" t="s">
        <v>150</v>
      </c>
      <c r="L326" s="61"/>
      <c r="M326" s="199" t="s">
        <v>21</v>
      </c>
      <c r="N326" s="200" t="s">
        <v>43</v>
      </c>
      <c r="O326" s="4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4" t="s">
        <v>151</v>
      </c>
      <c r="AT326" s="24" t="s">
        <v>146</v>
      </c>
      <c r="AU326" s="24" t="s">
        <v>82</v>
      </c>
      <c r="AY326" s="24" t="s">
        <v>144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4" t="s">
        <v>80</v>
      </c>
      <c r="BK326" s="203">
        <f>ROUND(I326*H326,2)</f>
        <v>0</v>
      </c>
      <c r="BL326" s="24" t="s">
        <v>151</v>
      </c>
      <c r="BM326" s="24" t="s">
        <v>1995</v>
      </c>
    </row>
    <row r="327" spans="2:65" s="1" customFormat="1" ht="13.5">
      <c r="B327" s="41"/>
      <c r="C327" s="63"/>
      <c r="D327" s="204" t="s">
        <v>153</v>
      </c>
      <c r="E327" s="63"/>
      <c r="F327" s="205" t="s">
        <v>1169</v>
      </c>
      <c r="G327" s="63"/>
      <c r="H327" s="63"/>
      <c r="I327" s="163"/>
      <c r="J327" s="63"/>
      <c r="K327" s="63"/>
      <c r="L327" s="61"/>
      <c r="M327" s="206"/>
      <c r="N327" s="42"/>
      <c r="O327" s="42"/>
      <c r="P327" s="42"/>
      <c r="Q327" s="42"/>
      <c r="R327" s="42"/>
      <c r="S327" s="42"/>
      <c r="T327" s="78"/>
      <c r="AT327" s="24" t="s">
        <v>153</v>
      </c>
      <c r="AU327" s="24" t="s">
        <v>82</v>
      </c>
    </row>
    <row r="328" spans="2:65" s="11" customFormat="1" ht="13.5">
      <c r="B328" s="207"/>
      <c r="C328" s="208"/>
      <c r="D328" s="204" t="s">
        <v>155</v>
      </c>
      <c r="E328" s="209" t="s">
        <v>21</v>
      </c>
      <c r="F328" s="210" t="s">
        <v>1984</v>
      </c>
      <c r="G328" s="208"/>
      <c r="H328" s="211">
        <v>135.72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155</v>
      </c>
      <c r="AU328" s="217" t="s">
        <v>82</v>
      </c>
      <c r="AV328" s="11" t="s">
        <v>82</v>
      </c>
      <c r="AW328" s="11" t="s">
        <v>35</v>
      </c>
      <c r="AX328" s="11" t="s">
        <v>80</v>
      </c>
      <c r="AY328" s="217" t="s">
        <v>144</v>
      </c>
    </row>
    <row r="329" spans="2:65" s="1" customFormat="1" ht="16.5" customHeight="1">
      <c r="B329" s="41"/>
      <c r="C329" s="192" t="s">
        <v>472</v>
      </c>
      <c r="D329" s="192" t="s">
        <v>146</v>
      </c>
      <c r="E329" s="193" t="s">
        <v>1171</v>
      </c>
      <c r="F329" s="194" t="s">
        <v>1172</v>
      </c>
      <c r="G329" s="195" t="s">
        <v>183</v>
      </c>
      <c r="H329" s="196">
        <v>6.7859999999999996</v>
      </c>
      <c r="I329" s="197"/>
      <c r="J329" s="198">
        <f>ROUND(I329*H329,2)</f>
        <v>0</v>
      </c>
      <c r="K329" s="194" t="s">
        <v>150</v>
      </c>
      <c r="L329" s="61"/>
      <c r="M329" s="199" t="s">
        <v>21</v>
      </c>
      <c r="N329" s="200" t="s">
        <v>43</v>
      </c>
      <c r="O329" s="42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AR329" s="24" t="s">
        <v>151</v>
      </c>
      <c r="AT329" s="24" t="s">
        <v>146</v>
      </c>
      <c r="AU329" s="24" t="s">
        <v>82</v>
      </c>
      <c r="AY329" s="24" t="s">
        <v>144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4" t="s">
        <v>80</v>
      </c>
      <c r="BK329" s="203">
        <f>ROUND(I329*H329,2)</f>
        <v>0</v>
      </c>
      <c r="BL329" s="24" t="s">
        <v>151</v>
      </c>
      <c r="BM329" s="24" t="s">
        <v>1996</v>
      </c>
    </row>
    <row r="330" spans="2:65" s="1" customFormat="1" ht="13.5">
      <c r="B330" s="41"/>
      <c r="C330" s="63"/>
      <c r="D330" s="204" t="s">
        <v>153</v>
      </c>
      <c r="E330" s="63"/>
      <c r="F330" s="205" t="s">
        <v>1172</v>
      </c>
      <c r="G330" s="63"/>
      <c r="H330" s="63"/>
      <c r="I330" s="163"/>
      <c r="J330" s="63"/>
      <c r="K330" s="63"/>
      <c r="L330" s="61"/>
      <c r="M330" s="206"/>
      <c r="N330" s="42"/>
      <c r="O330" s="42"/>
      <c r="P330" s="42"/>
      <c r="Q330" s="42"/>
      <c r="R330" s="42"/>
      <c r="S330" s="42"/>
      <c r="T330" s="78"/>
      <c r="AT330" s="24" t="s">
        <v>153</v>
      </c>
      <c r="AU330" s="24" t="s">
        <v>82</v>
      </c>
    </row>
    <row r="331" spans="2:65" s="11" customFormat="1" ht="13.5">
      <c r="B331" s="207"/>
      <c r="C331" s="208"/>
      <c r="D331" s="204" t="s">
        <v>155</v>
      </c>
      <c r="E331" s="209" t="s">
        <v>21</v>
      </c>
      <c r="F331" s="210" t="s">
        <v>1997</v>
      </c>
      <c r="G331" s="208"/>
      <c r="H331" s="211">
        <v>6.7859999999999996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155</v>
      </c>
      <c r="AU331" s="217" t="s">
        <v>82</v>
      </c>
      <c r="AV331" s="11" t="s">
        <v>82</v>
      </c>
      <c r="AW331" s="11" t="s">
        <v>35</v>
      </c>
      <c r="AX331" s="11" t="s">
        <v>80</v>
      </c>
      <c r="AY331" s="217" t="s">
        <v>144</v>
      </c>
    </row>
    <row r="332" spans="2:65" s="1" customFormat="1" ht="16.5" customHeight="1">
      <c r="B332" s="41"/>
      <c r="C332" s="192" t="s">
        <v>477</v>
      </c>
      <c r="D332" s="192" t="s">
        <v>146</v>
      </c>
      <c r="E332" s="193" t="s">
        <v>1175</v>
      </c>
      <c r="F332" s="194" t="s">
        <v>1176</v>
      </c>
      <c r="G332" s="195" t="s">
        <v>183</v>
      </c>
      <c r="H332" s="196">
        <v>6.7859999999999996</v>
      </c>
      <c r="I332" s="197"/>
      <c r="J332" s="198">
        <f>ROUND(I332*H332,2)</f>
        <v>0</v>
      </c>
      <c r="K332" s="194" t="s">
        <v>150</v>
      </c>
      <c r="L332" s="61"/>
      <c r="M332" s="199" t="s">
        <v>21</v>
      </c>
      <c r="N332" s="200" t="s">
        <v>43</v>
      </c>
      <c r="O332" s="42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AR332" s="24" t="s">
        <v>151</v>
      </c>
      <c r="AT332" s="24" t="s">
        <v>146</v>
      </c>
      <c r="AU332" s="24" t="s">
        <v>82</v>
      </c>
      <c r="AY332" s="24" t="s">
        <v>144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4" t="s">
        <v>80</v>
      </c>
      <c r="BK332" s="203">
        <f>ROUND(I332*H332,2)</f>
        <v>0</v>
      </c>
      <c r="BL332" s="24" t="s">
        <v>151</v>
      </c>
      <c r="BM332" s="24" t="s">
        <v>1998</v>
      </c>
    </row>
    <row r="333" spans="2:65" s="1" customFormat="1" ht="13.5">
      <c r="B333" s="41"/>
      <c r="C333" s="63"/>
      <c r="D333" s="204" t="s">
        <v>153</v>
      </c>
      <c r="E333" s="63"/>
      <c r="F333" s="205" t="s">
        <v>1176</v>
      </c>
      <c r="G333" s="63"/>
      <c r="H333" s="63"/>
      <c r="I333" s="163"/>
      <c r="J333" s="63"/>
      <c r="K333" s="63"/>
      <c r="L333" s="61"/>
      <c r="M333" s="206"/>
      <c r="N333" s="42"/>
      <c r="O333" s="42"/>
      <c r="P333" s="42"/>
      <c r="Q333" s="42"/>
      <c r="R333" s="42"/>
      <c r="S333" s="42"/>
      <c r="T333" s="78"/>
      <c r="AT333" s="24" t="s">
        <v>153</v>
      </c>
      <c r="AU333" s="24" t="s">
        <v>82</v>
      </c>
    </row>
    <row r="334" spans="2:65" s="11" customFormat="1" ht="13.5">
      <c r="B334" s="207"/>
      <c r="C334" s="208"/>
      <c r="D334" s="204" t="s">
        <v>155</v>
      </c>
      <c r="E334" s="209" t="s">
        <v>21</v>
      </c>
      <c r="F334" s="210" t="s">
        <v>1997</v>
      </c>
      <c r="G334" s="208"/>
      <c r="H334" s="211">
        <v>6.7859999999999996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80</v>
      </c>
      <c r="AY334" s="217" t="s">
        <v>144</v>
      </c>
    </row>
    <row r="335" spans="2:65" s="10" customFormat="1" ht="29.85" customHeight="1">
      <c r="B335" s="176"/>
      <c r="C335" s="177"/>
      <c r="D335" s="178" t="s">
        <v>71</v>
      </c>
      <c r="E335" s="190" t="s">
        <v>82</v>
      </c>
      <c r="F335" s="190" t="s">
        <v>382</v>
      </c>
      <c r="G335" s="177"/>
      <c r="H335" s="177"/>
      <c r="I335" s="180"/>
      <c r="J335" s="191">
        <f>BK335</f>
        <v>0</v>
      </c>
      <c r="K335" s="177"/>
      <c r="L335" s="182"/>
      <c r="M335" s="183"/>
      <c r="N335" s="184"/>
      <c r="O335" s="184"/>
      <c r="P335" s="185">
        <f>SUM(P336:P377)</f>
        <v>0</v>
      </c>
      <c r="Q335" s="184"/>
      <c r="R335" s="185">
        <f>SUM(R336:R377)</f>
        <v>116.1152452</v>
      </c>
      <c r="S335" s="184"/>
      <c r="T335" s="186">
        <f>SUM(T336:T377)</f>
        <v>11.893000000000001</v>
      </c>
      <c r="AR335" s="187" t="s">
        <v>80</v>
      </c>
      <c r="AT335" s="188" t="s">
        <v>71</v>
      </c>
      <c r="AU335" s="188" t="s">
        <v>80</v>
      </c>
      <c r="AY335" s="187" t="s">
        <v>144</v>
      </c>
      <c r="BK335" s="189">
        <f>SUM(BK336:BK377)</f>
        <v>0</v>
      </c>
    </row>
    <row r="336" spans="2:65" s="1" customFormat="1" ht="16.5" customHeight="1">
      <c r="B336" s="41"/>
      <c r="C336" s="192" t="s">
        <v>485</v>
      </c>
      <c r="D336" s="192" t="s">
        <v>146</v>
      </c>
      <c r="E336" s="193" t="s">
        <v>1178</v>
      </c>
      <c r="F336" s="194" t="s">
        <v>1179</v>
      </c>
      <c r="G336" s="195" t="s">
        <v>488</v>
      </c>
      <c r="H336" s="196">
        <v>16</v>
      </c>
      <c r="I336" s="197"/>
      <c r="J336" s="198">
        <f>ROUND(I336*H336,2)</f>
        <v>0</v>
      </c>
      <c r="K336" s="194" t="s">
        <v>150</v>
      </c>
      <c r="L336" s="61"/>
      <c r="M336" s="199" t="s">
        <v>21</v>
      </c>
      <c r="N336" s="200" t="s">
        <v>43</v>
      </c>
      <c r="O336" s="42"/>
      <c r="P336" s="201">
        <f>O336*H336</f>
        <v>0</v>
      </c>
      <c r="Q336" s="201">
        <v>1.14E-3</v>
      </c>
      <c r="R336" s="201">
        <f>Q336*H336</f>
        <v>1.8239999999999999E-2</v>
      </c>
      <c r="S336" s="201">
        <v>0</v>
      </c>
      <c r="T336" s="202">
        <f>S336*H336</f>
        <v>0</v>
      </c>
      <c r="AR336" s="24" t="s">
        <v>151</v>
      </c>
      <c r="AT336" s="24" t="s">
        <v>146</v>
      </c>
      <c r="AU336" s="24" t="s">
        <v>82</v>
      </c>
      <c r="AY336" s="24" t="s">
        <v>144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80</v>
      </c>
      <c r="BK336" s="203">
        <f>ROUND(I336*H336,2)</f>
        <v>0</v>
      </c>
      <c r="BL336" s="24" t="s">
        <v>151</v>
      </c>
      <c r="BM336" s="24" t="s">
        <v>1999</v>
      </c>
    </row>
    <row r="337" spans="2:65" s="1" customFormat="1" ht="13.5">
      <c r="B337" s="41"/>
      <c r="C337" s="63"/>
      <c r="D337" s="204" t="s">
        <v>153</v>
      </c>
      <c r="E337" s="63"/>
      <c r="F337" s="205" t="s">
        <v>1179</v>
      </c>
      <c r="G337" s="63"/>
      <c r="H337" s="63"/>
      <c r="I337" s="163"/>
      <c r="J337" s="63"/>
      <c r="K337" s="63"/>
      <c r="L337" s="61"/>
      <c r="M337" s="206"/>
      <c r="N337" s="42"/>
      <c r="O337" s="42"/>
      <c r="P337" s="42"/>
      <c r="Q337" s="42"/>
      <c r="R337" s="42"/>
      <c r="S337" s="42"/>
      <c r="T337" s="78"/>
      <c r="AT337" s="24" t="s">
        <v>153</v>
      </c>
      <c r="AU337" s="24" t="s">
        <v>82</v>
      </c>
    </row>
    <row r="338" spans="2:65" s="12" customFormat="1" ht="27">
      <c r="B338" s="219"/>
      <c r="C338" s="220"/>
      <c r="D338" s="204" t="s">
        <v>155</v>
      </c>
      <c r="E338" s="221" t="s">
        <v>21</v>
      </c>
      <c r="F338" s="222" t="s">
        <v>1181</v>
      </c>
      <c r="G338" s="220"/>
      <c r="H338" s="221" t="s">
        <v>21</v>
      </c>
      <c r="I338" s="223"/>
      <c r="J338" s="220"/>
      <c r="K338" s="220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155</v>
      </c>
      <c r="AU338" s="228" t="s">
        <v>82</v>
      </c>
      <c r="AV338" s="12" t="s">
        <v>80</v>
      </c>
      <c r="AW338" s="12" t="s">
        <v>35</v>
      </c>
      <c r="AX338" s="12" t="s">
        <v>72</v>
      </c>
      <c r="AY338" s="228" t="s">
        <v>144</v>
      </c>
    </row>
    <row r="339" spans="2:65" s="11" customFormat="1" ht="13.5">
      <c r="B339" s="207"/>
      <c r="C339" s="208"/>
      <c r="D339" s="204" t="s">
        <v>155</v>
      </c>
      <c r="E339" s="209" t="s">
        <v>21</v>
      </c>
      <c r="F339" s="210" t="s">
        <v>1182</v>
      </c>
      <c r="G339" s="208"/>
      <c r="H339" s="211">
        <v>16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155</v>
      </c>
      <c r="AU339" s="217" t="s">
        <v>82</v>
      </c>
      <c r="AV339" s="11" t="s">
        <v>82</v>
      </c>
      <c r="AW339" s="11" t="s">
        <v>35</v>
      </c>
      <c r="AX339" s="11" t="s">
        <v>80</v>
      </c>
      <c r="AY339" s="217" t="s">
        <v>144</v>
      </c>
    </row>
    <row r="340" spans="2:65" s="1" customFormat="1" ht="16.5" customHeight="1">
      <c r="B340" s="41"/>
      <c r="C340" s="192" t="s">
        <v>491</v>
      </c>
      <c r="D340" s="192" t="s">
        <v>146</v>
      </c>
      <c r="E340" s="193" t="s">
        <v>1183</v>
      </c>
      <c r="F340" s="194" t="s">
        <v>1184</v>
      </c>
      <c r="G340" s="195" t="s">
        <v>488</v>
      </c>
      <c r="H340" s="196">
        <v>64.400000000000006</v>
      </c>
      <c r="I340" s="197"/>
      <c r="J340" s="198">
        <f>ROUND(I340*H340,2)</f>
        <v>0</v>
      </c>
      <c r="K340" s="194" t="s">
        <v>150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1.3999999999999999E-4</v>
      </c>
      <c r="R340" s="201">
        <f>Q340*H340</f>
        <v>9.0159999999999997E-3</v>
      </c>
      <c r="S340" s="201">
        <v>0</v>
      </c>
      <c r="T340" s="202">
        <f>S340*H340</f>
        <v>0</v>
      </c>
      <c r="AR340" s="24" t="s">
        <v>151</v>
      </c>
      <c r="AT340" s="24" t="s">
        <v>146</v>
      </c>
      <c r="AU340" s="24" t="s">
        <v>82</v>
      </c>
      <c r="AY340" s="24" t="s">
        <v>144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151</v>
      </c>
      <c r="BM340" s="24" t="s">
        <v>2000</v>
      </c>
    </row>
    <row r="341" spans="2:65" s="1" customFormat="1" ht="13.5">
      <c r="B341" s="41"/>
      <c r="C341" s="63"/>
      <c r="D341" s="204" t="s">
        <v>153</v>
      </c>
      <c r="E341" s="63"/>
      <c r="F341" s="205" t="s">
        <v>1184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153</v>
      </c>
      <c r="AU341" s="24" t="s">
        <v>82</v>
      </c>
    </row>
    <row r="342" spans="2:65" s="11" customFormat="1" ht="13.5">
      <c r="B342" s="207"/>
      <c r="C342" s="208"/>
      <c r="D342" s="204" t="s">
        <v>155</v>
      </c>
      <c r="E342" s="209" t="s">
        <v>21</v>
      </c>
      <c r="F342" s="210" t="s">
        <v>2001</v>
      </c>
      <c r="G342" s="208"/>
      <c r="H342" s="211">
        <v>64.400000000000006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155</v>
      </c>
      <c r="AU342" s="217" t="s">
        <v>82</v>
      </c>
      <c r="AV342" s="11" t="s">
        <v>82</v>
      </c>
      <c r="AW342" s="11" t="s">
        <v>35</v>
      </c>
      <c r="AX342" s="11" t="s">
        <v>80</v>
      </c>
      <c r="AY342" s="217" t="s">
        <v>144</v>
      </c>
    </row>
    <row r="343" spans="2:65" s="1" customFormat="1" ht="16.5" customHeight="1">
      <c r="B343" s="41"/>
      <c r="C343" s="192" t="s">
        <v>500</v>
      </c>
      <c r="D343" s="192" t="s">
        <v>146</v>
      </c>
      <c r="E343" s="193" t="s">
        <v>1187</v>
      </c>
      <c r="F343" s="194" t="s">
        <v>1188</v>
      </c>
      <c r="G343" s="195" t="s">
        <v>488</v>
      </c>
      <c r="H343" s="196">
        <v>26.6</v>
      </c>
      <c r="I343" s="197"/>
      <c r="J343" s="198">
        <f>ROUND(I343*H343,2)</f>
        <v>0</v>
      </c>
      <c r="K343" s="194" t="s">
        <v>150</v>
      </c>
      <c r="L343" s="61"/>
      <c r="M343" s="199" t="s">
        <v>21</v>
      </c>
      <c r="N343" s="200" t="s">
        <v>43</v>
      </c>
      <c r="O343" s="42"/>
      <c r="P343" s="201">
        <f>O343*H343</f>
        <v>0</v>
      </c>
      <c r="Q343" s="201">
        <v>1.3999999999999999E-4</v>
      </c>
      <c r="R343" s="201">
        <f>Q343*H343</f>
        <v>3.7239999999999999E-3</v>
      </c>
      <c r="S343" s="201">
        <v>0</v>
      </c>
      <c r="T343" s="202">
        <f>S343*H343</f>
        <v>0</v>
      </c>
      <c r="AR343" s="24" t="s">
        <v>151</v>
      </c>
      <c r="AT343" s="24" t="s">
        <v>146</v>
      </c>
      <c r="AU343" s="24" t="s">
        <v>82</v>
      </c>
      <c r="AY343" s="24" t="s">
        <v>144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80</v>
      </c>
      <c r="BK343" s="203">
        <f>ROUND(I343*H343,2)</f>
        <v>0</v>
      </c>
      <c r="BL343" s="24" t="s">
        <v>151</v>
      </c>
      <c r="BM343" s="24" t="s">
        <v>2002</v>
      </c>
    </row>
    <row r="344" spans="2:65" s="1" customFormat="1" ht="13.5">
      <c r="B344" s="41"/>
      <c r="C344" s="63"/>
      <c r="D344" s="204" t="s">
        <v>153</v>
      </c>
      <c r="E344" s="63"/>
      <c r="F344" s="205" t="s">
        <v>1188</v>
      </c>
      <c r="G344" s="63"/>
      <c r="H344" s="63"/>
      <c r="I344" s="163"/>
      <c r="J344" s="63"/>
      <c r="K344" s="63"/>
      <c r="L344" s="61"/>
      <c r="M344" s="206"/>
      <c r="N344" s="42"/>
      <c r="O344" s="42"/>
      <c r="P344" s="42"/>
      <c r="Q344" s="42"/>
      <c r="R344" s="42"/>
      <c r="S344" s="42"/>
      <c r="T344" s="78"/>
      <c r="AT344" s="24" t="s">
        <v>153</v>
      </c>
      <c r="AU344" s="24" t="s">
        <v>82</v>
      </c>
    </row>
    <row r="345" spans="2:65" s="11" customFormat="1" ht="13.5">
      <c r="B345" s="207"/>
      <c r="C345" s="208"/>
      <c r="D345" s="204" t="s">
        <v>155</v>
      </c>
      <c r="E345" s="209" t="s">
        <v>21</v>
      </c>
      <c r="F345" s="210" t="s">
        <v>2003</v>
      </c>
      <c r="G345" s="208"/>
      <c r="H345" s="211">
        <v>26.6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507</v>
      </c>
      <c r="D346" s="192" t="s">
        <v>146</v>
      </c>
      <c r="E346" s="193" t="s">
        <v>1191</v>
      </c>
      <c r="F346" s="194" t="s">
        <v>1192</v>
      </c>
      <c r="G346" s="195" t="s">
        <v>488</v>
      </c>
      <c r="H346" s="196">
        <v>19.600000000000001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1.6000000000000001E-4</v>
      </c>
      <c r="R346" s="201">
        <f>Q346*H346</f>
        <v>3.1360000000000003E-3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2004</v>
      </c>
    </row>
    <row r="347" spans="2:65" s="1" customFormat="1" ht="13.5">
      <c r="B347" s="41"/>
      <c r="C347" s="63"/>
      <c r="D347" s="204" t="s">
        <v>153</v>
      </c>
      <c r="E347" s="63"/>
      <c r="F347" s="205" t="s">
        <v>1192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1" customFormat="1" ht="13.5">
      <c r="B348" s="207"/>
      <c r="C348" s="208"/>
      <c r="D348" s="204" t="s">
        <v>155</v>
      </c>
      <c r="E348" s="209" t="s">
        <v>21</v>
      </c>
      <c r="F348" s="210" t="s">
        <v>2005</v>
      </c>
      <c r="G348" s="208"/>
      <c r="H348" s="211">
        <v>19.600000000000001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155</v>
      </c>
      <c r="AU348" s="217" t="s">
        <v>82</v>
      </c>
      <c r="AV348" s="11" t="s">
        <v>82</v>
      </c>
      <c r="AW348" s="11" t="s">
        <v>35</v>
      </c>
      <c r="AX348" s="11" t="s">
        <v>80</v>
      </c>
      <c r="AY348" s="217" t="s">
        <v>144</v>
      </c>
    </row>
    <row r="349" spans="2:65" s="1" customFormat="1" ht="25.5" customHeight="1">
      <c r="B349" s="41"/>
      <c r="C349" s="192" t="s">
        <v>515</v>
      </c>
      <c r="D349" s="192" t="s">
        <v>146</v>
      </c>
      <c r="E349" s="193" t="s">
        <v>1195</v>
      </c>
      <c r="F349" s="194" t="s">
        <v>1196</v>
      </c>
      <c r="G349" s="195" t="s">
        <v>488</v>
      </c>
      <c r="H349" s="196">
        <v>91</v>
      </c>
      <c r="I349" s="197"/>
      <c r="J349" s="198">
        <f>ROUND(I349*H349,2)</f>
        <v>0</v>
      </c>
      <c r="K349" s="194" t="s">
        <v>150</v>
      </c>
      <c r="L349" s="61"/>
      <c r="M349" s="199" t="s">
        <v>21</v>
      </c>
      <c r="N349" s="200" t="s">
        <v>43</v>
      </c>
      <c r="O349" s="42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AR349" s="24" t="s">
        <v>151</v>
      </c>
      <c r="AT349" s="24" t="s">
        <v>146</v>
      </c>
      <c r="AU349" s="24" t="s">
        <v>82</v>
      </c>
      <c r="AY349" s="24" t="s">
        <v>144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80</v>
      </c>
      <c r="BK349" s="203">
        <f>ROUND(I349*H349,2)</f>
        <v>0</v>
      </c>
      <c r="BL349" s="24" t="s">
        <v>151</v>
      </c>
      <c r="BM349" s="24" t="s">
        <v>2006</v>
      </c>
    </row>
    <row r="350" spans="2:65" s="1" customFormat="1" ht="13.5">
      <c r="B350" s="41"/>
      <c r="C350" s="63"/>
      <c r="D350" s="204" t="s">
        <v>153</v>
      </c>
      <c r="E350" s="63"/>
      <c r="F350" s="205" t="s">
        <v>1196</v>
      </c>
      <c r="G350" s="63"/>
      <c r="H350" s="63"/>
      <c r="I350" s="163"/>
      <c r="J350" s="63"/>
      <c r="K350" s="63"/>
      <c r="L350" s="61"/>
      <c r="M350" s="206"/>
      <c r="N350" s="42"/>
      <c r="O350" s="42"/>
      <c r="P350" s="42"/>
      <c r="Q350" s="42"/>
      <c r="R350" s="42"/>
      <c r="S350" s="42"/>
      <c r="T350" s="78"/>
      <c r="AT350" s="24" t="s">
        <v>153</v>
      </c>
      <c r="AU350" s="24" t="s">
        <v>82</v>
      </c>
    </row>
    <row r="351" spans="2:65" s="11" customFormat="1" ht="13.5">
      <c r="B351" s="207"/>
      <c r="C351" s="208"/>
      <c r="D351" s="204" t="s">
        <v>155</v>
      </c>
      <c r="E351" s="209" t="s">
        <v>21</v>
      </c>
      <c r="F351" s="210" t="s">
        <v>2007</v>
      </c>
      <c r="G351" s="208"/>
      <c r="H351" s="211">
        <v>91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155</v>
      </c>
      <c r="AU351" s="217" t="s">
        <v>82</v>
      </c>
      <c r="AV351" s="11" t="s">
        <v>82</v>
      </c>
      <c r="AW351" s="11" t="s">
        <v>35</v>
      </c>
      <c r="AX351" s="11" t="s">
        <v>80</v>
      </c>
      <c r="AY351" s="217" t="s">
        <v>144</v>
      </c>
    </row>
    <row r="352" spans="2:65" s="1" customFormat="1" ht="16.5" customHeight="1">
      <c r="B352" s="41"/>
      <c r="C352" s="229" t="s">
        <v>522</v>
      </c>
      <c r="D352" s="229" t="s">
        <v>273</v>
      </c>
      <c r="E352" s="230" t="s">
        <v>1199</v>
      </c>
      <c r="F352" s="231" t="s">
        <v>2008</v>
      </c>
      <c r="G352" s="232" t="s">
        <v>183</v>
      </c>
      <c r="H352" s="233">
        <v>29.26</v>
      </c>
      <c r="I352" s="234"/>
      <c r="J352" s="235">
        <f>ROUND(I352*H352,2)</f>
        <v>0</v>
      </c>
      <c r="K352" s="231" t="s">
        <v>1952</v>
      </c>
      <c r="L352" s="236"/>
      <c r="M352" s="237" t="s">
        <v>21</v>
      </c>
      <c r="N352" s="238" t="s">
        <v>43</v>
      </c>
      <c r="O352" s="42"/>
      <c r="P352" s="201">
        <f>O352*H352</f>
        <v>0</v>
      </c>
      <c r="Q352" s="201">
        <v>2.4289999999999998</v>
      </c>
      <c r="R352" s="201">
        <f>Q352*H352</f>
        <v>71.072540000000004</v>
      </c>
      <c r="S352" s="201">
        <v>0</v>
      </c>
      <c r="T352" s="202">
        <f>S352*H352</f>
        <v>0</v>
      </c>
      <c r="AR352" s="24" t="s">
        <v>193</v>
      </c>
      <c r="AT352" s="24" t="s">
        <v>273</v>
      </c>
      <c r="AU352" s="24" t="s">
        <v>82</v>
      </c>
      <c r="AY352" s="24" t="s">
        <v>144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4" t="s">
        <v>80</v>
      </c>
      <c r="BK352" s="203">
        <f>ROUND(I352*H352,2)</f>
        <v>0</v>
      </c>
      <c r="BL352" s="24" t="s">
        <v>151</v>
      </c>
      <c r="BM352" s="24" t="s">
        <v>2009</v>
      </c>
    </row>
    <row r="353" spans="2:65" s="1" customFormat="1" ht="13.5">
      <c r="B353" s="41"/>
      <c r="C353" s="63"/>
      <c r="D353" s="204" t="s">
        <v>153</v>
      </c>
      <c r="E353" s="63"/>
      <c r="F353" s="205" t="s">
        <v>2008</v>
      </c>
      <c r="G353" s="63"/>
      <c r="H353" s="63"/>
      <c r="I353" s="163"/>
      <c r="J353" s="63"/>
      <c r="K353" s="63"/>
      <c r="L353" s="61"/>
      <c r="M353" s="206"/>
      <c r="N353" s="42"/>
      <c r="O353" s="42"/>
      <c r="P353" s="42"/>
      <c r="Q353" s="42"/>
      <c r="R353" s="42"/>
      <c r="S353" s="42"/>
      <c r="T353" s="78"/>
      <c r="AT353" s="24" t="s">
        <v>153</v>
      </c>
      <c r="AU353" s="24" t="s">
        <v>82</v>
      </c>
    </row>
    <row r="354" spans="2:65" s="11" customFormat="1" ht="13.5">
      <c r="B354" s="207"/>
      <c r="C354" s="208"/>
      <c r="D354" s="204" t="s">
        <v>155</v>
      </c>
      <c r="E354" s="209" t="s">
        <v>21</v>
      </c>
      <c r="F354" s="210" t="s">
        <v>2010</v>
      </c>
      <c r="G354" s="208"/>
      <c r="H354" s="211">
        <v>29.26</v>
      </c>
      <c r="I354" s="212"/>
      <c r="J354" s="208"/>
      <c r="K354" s="208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155</v>
      </c>
      <c r="AU354" s="217" t="s">
        <v>82</v>
      </c>
      <c r="AV354" s="11" t="s">
        <v>82</v>
      </c>
      <c r="AW354" s="11" t="s">
        <v>35</v>
      </c>
      <c r="AX354" s="11" t="s">
        <v>80</v>
      </c>
      <c r="AY354" s="217" t="s">
        <v>144</v>
      </c>
    </row>
    <row r="355" spans="2:65" s="1" customFormat="1" ht="16.5" customHeight="1">
      <c r="B355" s="41"/>
      <c r="C355" s="192" t="s">
        <v>528</v>
      </c>
      <c r="D355" s="192" t="s">
        <v>146</v>
      </c>
      <c r="E355" s="193" t="s">
        <v>1203</v>
      </c>
      <c r="F355" s="194" t="s">
        <v>1204</v>
      </c>
      <c r="G355" s="195" t="s">
        <v>310</v>
      </c>
      <c r="H355" s="196">
        <v>4.9740000000000002</v>
      </c>
      <c r="I355" s="197"/>
      <c r="J355" s="198">
        <f>ROUND(I355*H355,2)</f>
        <v>0</v>
      </c>
      <c r="K355" s="194" t="s">
        <v>150</v>
      </c>
      <c r="L355" s="61"/>
      <c r="M355" s="199" t="s">
        <v>21</v>
      </c>
      <c r="N355" s="200" t="s">
        <v>43</v>
      </c>
      <c r="O355" s="42"/>
      <c r="P355" s="201">
        <f>O355*H355</f>
        <v>0</v>
      </c>
      <c r="Q355" s="201">
        <v>1.1133200000000001</v>
      </c>
      <c r="R355" s="201">
        <f>Q355*H355</f>
        <v>5.5376536800000009</v>
      </c>
      <c r="S355" s="201">
        <v>0</v>
      </c>
      <c r="T355" s="202">
        <f>S355*H355</f>
        <v>0</v>
      </c>
      <c r="AR355" s="24" t="s">
        <v>151</v>
      </c>
      <c r="AT355" s="24" t="s">
        <v>146</v>
      </c>
      <c r="AU355" s="24" t="s">
        <v>82</v>
      </c>
      <c r="AY355" s="24" t="s">
        <v>144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80</v>
      </c>
      <c r="BK355" s="203">
        <f>ROUND(I355*H355,2)</f>
        <v>0</v>
      </c>
      <c r="BL355" s="24" t="s">
        <v>151</v>
      </c>
      <c r="BM355" s="24" t="s">
        <v>2011</v>
      </c>
    </row>
    <row r="356" spans="2:65" s="1" customFormat="1" ht="13.5">
      <c r="B356" s="41"/>
      <c r="C356" s="63"/>
      <c r="D356" s="204" t="s">
        <v>153</v>
      </c>
      <c r="E356" s="63"/>
      <c r="F356" s="205" t="s">
        <v>1204</v>
      </c>
      <c r="G356" s="63"/>
      <c r="H356" s="63"/>
      <c r="I356" s="163"/>
      <c r="J356" s="63"/>
      <c r="K356" s="63"/>
      <c r="L356" s="61"/>
      <c r="M356" s="206"/>
      <c r="N356" s="42"/>
      <c r="O356" s="42"/>
      <c r="P356" s="42"/>
      <c r="Q356" s="42"/>
      <c r="R356" s="42"/>
      <c r="S356" s="42"/>
      <c r="T356" s="78"/>
      <c r="AT356" s="24" t="s">
        <v>153</v>
      </c>
      <c r="AU356" s="24" t="s">
        <v>82</v>
      </c>
    </row>
    <row r="357" spans="2:65" s="12" customFormat="1" ht="13.5">
      <c r="B357" s="219"/>
      <c r="C357" s="220"/>
      <c r="D357" s="204" t="s">
        <v>155</v>
      </c>
      <c r="E357" s="221" t="s">
        <v>21</v>
      </c>
      <c r="F357" s="222" t="s">
        <v>1206</v>
      </c>
      <c r="G357" s="220"/>
      <c r="H357" s="221" t="s">
        <v>21</v>
      </c>
      <c r="I357" s="223"/>
      <c r="J357" s="220"/>
      <c r="K357" s="220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155</v>
      </c>
      <c r="AU357" s="228" t="s">
        <v>82</v>
      </c>
      <c r="AV357" s="12" t="s">
        <v>80</v>
      </c>
      <c r="AW357" s="12" t="s">
        <v>35</v>
      </c>
      <c r="AX357" s="12" t="s">
        <v>72</v>
      </c>
      <c r="AY357" s="228" t="s">
        <v>144</v>
      </c>
    </row>
    <row r="358" spans="2:65" s="11" customFormat="1" ht="13.5">
      <c r="B358" s="207"/>
      <c r="C358" s="208"/>
      <c r="D358" s="204" t="s">
        <v>155</v>
      </c>
      <c r="E358" s="209" t="s">
        <v>21</v>
      </c>
      <c r="F358" s="210" t="s">
        <v>2012</v>
      </c>
      <c r="G358" s="208"/>
      <c r="H358" s="211">
        <v>4.9740000000000002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80</v>
      </c>
      <c r="AY358" s="217" t="s">
        <v>144</v>
      </c>
    </row>
    <row r="359" spans="2:65" s="1" customFormat="1" ht="16.5" customHeight="1">
      <c r="B359" s="41"/>
      <c r="C359" s="192" t="s">
        <v>534</v>
      </c>
      <c r="D359" s="192" t="s">
        <v>146</v>
      </c>
      <c r="E359" s="193" t="s">
        <v>1208</v>
      </c>
      <c r="F359" s="194" t="s">
        <v>1209</v>
      </c>
      <c r="G359" s="195" t="s">
        <v>488</v>
      </c>
      <c r="H359" s="196">
        <v>7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0</v>
      </c>
      <c r="R359" s="201">
        <f>Q359*H359</f>
        <v>0</v>
      </c>
      <c r="S359" s="201">
        <v>1.6990000000000001</v>
      </c>
      <c r="T359" s="202">
        <f>S359*H359</f>
        <v>11.893000000000001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2013</v>
      </c>
    </row>
    <row r="360" spans="2:65" s="1" customFormat="1" ht="13.5">
      <c r="B360" s="41"/>
      <c r="C360" s="63"/>
      <c r="D360" s="204" t="s">
        <v>153</v>
      </c>
      <c r="E360" s="63"/>
      <c r="F360" s="205" t="s">
        <v>1209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 ht="13.5">
      <c r="B361" s="207"/>
      <c r="C361" s="208"/>
      <c r="D361" s="204" t="s">
        <v>155</v>
      </c>
      <c r="E361" s="209" t="s">
        <v>21</v>
      </c>
      <c r="F361" s="210" t="s">
        <v>1211</v>
      </c>
      <c r="G361" s="208"/>
      <c r="H361" s="211">
        <v>7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35</v>
      </c>
      <c r="AX361" s="11" t="s">
        <v>80</v>
      </c>
      <c r="AY361" s="217" t="s">
        <v>144</v>
      </c>
    </row>
    <row r="362" spans="2:65" s="1" customFormat="1" ht="16.5" customHeight="1">
      <c r="B362" s="41"/>
      <c r="C362" s="192" t="s">
        <v>540</v>
      </c>
      <c r="D362" s="192" t="s">
        <v>146</v>
      </c>
      <c r="E362" s="193" t="s">
        <v>1212</v>
      </c>
      <c r="F362" s="194" t="s">
        <v>1213</v>
      </c>
      <c r="G362" s="195" t="s">
        <v>183</v>
      </c>
      <c r="H362" s="196">
        <v>14.1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2.5262500000000001</v>
      </c>
      <c r="R362" s="201">
        <f>Q362*H362</f>
        <v>35.620125000000002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2014</v>
      </c>
    </row>
    <row r="363" spans="2:65" s="1" customFormat="1" ht="13.5">
      <c r="B363" s="41"/>
      <c r="C363" s="63"/>
      <c r="D363" s="204" t="s">
        <v>153</v>
      </c>
      <c r="E363" s="63"/>
      <c r="F363" s="205" t="s">
        <v>1213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2" customFormat="1" ht="13.5">
      <c r="B364" s="219"/>
      <c r="C364" s="220"/>
      <c r="D364" s="204" t="s">
        <v>155</v>
      </c>
      <c r="E364" s="221" t="s">
        <v>21</v>
      </c>
      <c r="F364" s="222" t="s">
        <v>1215</v>
      </c>
      <c r="G364" s="220"/>
      <c r="H364" s="221" t="s">
        <v>21</v>
      </c>
      <c r="I364" s="223"/>
      <c r="J364" s="220"/>
      <c r="K364" s="220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155</v>
      </c>
      <c r="AU364" s="228" t="s">
        <v>82</v>
      </c>
      <c r="AV364" s="12" t="s">
        <v>80</v>
      </c>
      <c r="AW364" s="12" t="s">
        <v>35</v>
      </c>
      <c r="AX364" s="12" t="s">
        <v>72</v>
      </c>
      <c r="AY364" s="228" t="s">
        <v>144</v>
      </c>
    </row>
    <row r="365" spans="2:65" s="11" customFormat="1" ht="13.5">
      <c r="B365" s="207"/>
      <c r="C365" s="208"/>
      <c r="D365" s="204" t="s">
        <v>155</v>
      </c>
      <c r="E365" s="209" t="s">
        <v>21</v>
      </c>
      <c r="F365" s="210" t="s">
        <v>2015</v>
      </c>
      <c r="G365" s="208"/>
      <c r="H365" s="211">
        <v>14.1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155</v>
      </c>
      <c r="AU365" s="217" t="s">
        <v>82</v>
      </c>
      <c r="AV365" s="11" t="s">
        <v>82</v>
      </c>
      <c r="AW365" s="11" t="s">
        <v>35</v>
      </c>
      <c r="AX365" s="11" t="s">
        <v>80</v>
      </c>
      <c r="AY365" s="217" t="s">
        <v>144</v>
      </c>
    </row>
    <row r="366" spans="2:65" s="1" customFormat="1" ht="16.5" customHeight="1">
      <c r="B366" s="41"/>
      <c r="C366" s="192" t="s">
        <v>545</v>
      </c>
      <c r="D366" s="192" t="s">
        <v>146</v>
      </c>
      <c r="E366" s="193" t="s">
        <v>1217</v>
      </c>
      <c r="F366" s="194" t="s">
        <v>1218</v>
      </c>
      <c r="G366" s="195" t="s">
        <v>149</v>
      </c>
      <c r="H366" s="196">
        <v>30.2</v>
      </c>
      <c r="I366" s="197"/>
      <c r="J366" s="198">
        <f>ROUND(I366*H366,2)</f>
        <v>0</v>
      </c>
      <c r="K366" s="194" t="s">
        <v>150</v>
      </c>
      <c r="L366" s="61"/>
      <c r="M366" s="199" t="s">
        <v>21</v>
      </c>
      <c r="N366" s="200" t="s">
        <v>43</v>
      </c>
      <c r="O366" s="42"/>
      <c r="P366" s="201">
        <f>O366*H366</f>
        <v>0</v>
      </c>
      <c r="Q366" s="201">
        <v>1.4400000000000001E-3</v>
      </c>
      <c r="R366" s="201">
        <f>Q366*H366</f>
        <v>4.3487999999999999E-2</v>
      </c>
      <c r="S366" s="201">
        <v>0</v>
      </c>
      <c r="T366" s="202">
        <f>S366*H366</f>
        <v>0</v>
      </c>
      <c r="AR366" s="24" t="s">
        <v>151</v>
      </c>
      <c r="AT366" s="24" t="s">
        <v>146</v>
      </c>
      <c r="AU366" s="24" t="s">
        <v>82</v>
      </c>
      <c r="AY366" s="24" t="s">
        <v>144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80</v>
      </c>
      <c r="BK366" s="203">
        <f>ROUND(I366*H366,2)</f>
        <v>0</v>
      </c>
      <c r="BL366" s="24" t="s">
        <v>151</v>
      </c>
      <c r="BM366" s="24" t="s">
        <v>2016</v>
      </c>
    </row>
    <row r="367" spans="2:65" s="1" customFormat="1" ht="13.5">
      <c r="B367" s="41"/>
      <c r="C367" s="63"/>
      <c r="D367" s="204" t="s">
        <v>153</v>
      </c>
      <c r="E367" s="63"/>
      <c r="F367" s="205" t="s">
        <v>1218</v>
      </c>
      <c r="G367" s="63"/>
      <c r="H367" s="63"/>
      <c r="I367" s="163"/>
      <c r="J367" s="63"/>
      <c r="K367" s="63"/>
      <c r="L367" s="61"/>
      <c r="M367" s="206"/>
      <c r="N367" s="42"/>
      <c r="O367" s="42"/>
      <c r="P367" s="42"/>
      <c r="Q367" s="42"/>
      <c r="R367" s="42"/>
      <c r="S367" s="42"/>
      <c r="T367" s="78"/>
      <c r="AT367" s="24" t="s">
        <v>153</v>
      </c>
      <c r="AU367" s="24" t="s">
        <v>82</v>
      </c>
    </row>
    <row r="368" spans="2:65" s="12" customFormat="1" ht="13.5">
      <c r="B368" s="219"/>
      <c r="C368" s="220"/>
      <c r="D368" s="204" t="s">
        <v>155</v>
      </c>
      <c r="E368" s="221" t="s">
        <v>21</v>
      </c>
      <c r="F368" s="222" t="s">
        <v>1218</v>
      </c>
      <c r="G368" s="220"/>
      <c r="H368" s="221" t="s">
        <v>21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155</v>
      </c>
      <c r="AU368" s="228" t="s">
        <v>82</v>
      </c>
      <c r="AV368" s="12" t="s">
        <v>80</v>
      </c>
      <c r="AW368" s="12" t="s">
        <v>35</v>
      </c>
      <c r="AX368" s="12" t="s">
        <v>72</v>
      </c>
      <c r="AY368" s="228" t="s">
        <v>144</v>
      </c>
    </row>
    <row r="369" spans="2:65" s="12" customFormat="1" ht="13.5">
      <c r="B369" s="219"/>
      <c r="C369" s="220"/>
      <c r="D369" s="204" t="s">
        <v>155</v>
      </c>
      <c r="E369" s="221" t="s">
        <v>21</v>
      </c>
      <c r="F369" s="222" t="s">
        <v>1220</v>
      </c>
      <c r="G369" s="220"/>
      <c r="H369" s="221" t="s">
        <v>21</v>
      </c>
      <c r="I369" s="223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155</v>
      </c>
      <c r="AU369" s="228" t="s">
        <v>82</v>
      </c>
      <c r="AV369" s="12" t="s">
        <v>80</v>
      </c>
      <c r="AW369" s="12" t="s">
        <v>35</v>
      </c>
      <c r="AX369" s="12" t="s">
        <v>72</v>
      </c>
      <c r="AY369" s="228" t="s">
        <v>144</v>
      </c>
    </row>
    <row r="370" spans="2:65" s="11" customFormat="1" ht="13.5">
      <c r="B370" s="207"/>
      <c r="C370" s="208"/>
      <c r="D370" s="204" t="s">
        <v>155</v>
      </c>
      <c r="E370" s="209" t="s">
        <v>21</v>
      </c>
      <c r="F370" s="210" t="s">
        <v>1221</v>
      </c>
      <c r="G370" s="208"/>
      <c r="H370" s="211">
        <v>30.2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155</v>
      </c>
      <c r="AU370" s="217" t="s">
        <v>82</v>
      </c>
      <c r="AV370" s="11" t="s">
        <v>82</v>
      </c>
      <c r="AW370" s="11" t="s">
        <v>35</v>
      </c>
      <c r="AX370" s="11" t="s">
        <v>80</v>
      </c>
      <c r="AY370" s="217" t="s">
        <v>144</v>
      </c>
    </row>
    <row r="371" spans="2:65" s="1" customFormat="1" ht="16.5" customHeight="1">
      <c r="B371" s="41"/>
      <c r="C371" s="192" t="s">
        <v>551</v>
      </c>
      <c r="D371" s="192" t="s">
        <v>146</v>
      </c>
      <c r="E371" s="193" t="s">
        <v>1222</v>
      </c>
      <c r="F371" s="194" t="s">
        <v>1223</v>
      </c>
      <c r="G371" s="195" t="s">
        <v>149</v>
      </c>
      <c r="H371" s="196">
        <v>30.2</v>
      </c>
      <c r="I371" s="197"/>
      <c r="J371" s="198">
        <f>ROUND(I371*H371,2)</f>
        <v>0</v>
      </c>
      <c r="K371" s="194" t="s">
        <v>150</v>
      </c>
      <c r="L371" s="61"/>
      <c r="M371" s="199" t="s">
        <v>21</v>
      </c>
      <c r="N371" s="200" t="s">
        <v>43</v>
      </c>
      <c r="O371" s="42"/>
      <c r="P371" s="201">
        <f>O371*H371</f>
        <v>0</v>
      </c>
      <c r="Q371" s="201">
        <v>4.0000000000000003E-5</v>
      </c>
      <c r="R371" s="201">
        <f>Q371*H371</f>
        <v>1.2080000000000001E-3</v>
      </c>
      <c r="S371" s="201">
        <v>0</v>
      </c>
      <c r="T371" s="202">
        <f>S371*H371</f>
        <v>0</v>
      </c>
      <c r="AR371" s="24" t="s">
        <v>151</v>
      </c>
      <c r="AT371" s="24" t="s">
        <v>146</v>
      </c>
      <c r="AU371" s="24" t="s">
        <v>82</v>
      </c>
      <c r="AY371" s="24" t="s">
        <v>144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80</v>
      </c>
      <c r="BK371" s="203">
        <f>ROUND(I371*H371,2)</f>
        <v>0</v>
      </c>
      <c r="BL371" s="24" t="s">
        <v>151</v>
      </c>
      <c r="BM371" s="24" t="s">
        <v>2017</v>
      </c>
    </row>
    <row r="372" spans="2:65" s="1" customFormat="1" ht="13.5">
      <c r="B372" s="41"/>
      <c r="C372" s="63"/>
      <c r="D372" s="204" t="s">
        <v>153</v>
      </c>
      <c r="E372" s="63"/>
      <c r="F372" s="205" t="s">
        <v>1223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153</v>
      </c>
      <c r="AU372" s="24" t="s">
        <v>82</v>
      </c>
    </row>
    <row r="373" spans="2:65" s="11" customFormat="1" ht="13.5">
      <c r="B373" s="207"/>
      <c r="C373" s="208"/>
      <c r="D373" s="204" t="s">
        <v>155</v>
      </c>
      <c r="E373" s="209" t="s">
        <v>21</v>
      </c>
      <c r="F373" s="210" t="s">
        <v>1225</v>
      </c>
      <c r="G373" s="208"/>
      <c r="H373" s="211">
        <v>30.2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556</v>
      </c>
      <c r="D374" s="192" t="s">
        <v>146</v>
      </c>
      <c r="E374" s="193" t="s">
        <v>1226</v>
      </c>
      <c r="F374" s="194" t="s">
        <v>1227</v>
      </c>
      <c r="G374" s="195" t="s">
        <v>310</v>
      </c>
      <c r="H374" s="196">
        <v>3.6659999999999999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1.0382199999999999</v>
      </c>
      <c r="R374" s="201">
        <f>Q374*H374</f>
        <v>3.8061145199999995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2018</v>
      </c>
    </row>
    <row r="375" spans="2:65" s="1" customFormat="1" ht="13.5">
      <c r="B375" s="41"/>
      <c r="C375" s="63"/>
      <c r="D375" s="204" t="s">
        <v>153</v>
      </c>
      <c r="E375" s="63"/>
      <c r="F375" s="205" t="s">
        <v>1227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 ht="13.5">
      <c r="B376" s="219"/>
      <c r="C376" s="220"/>
      <c r="D376" s="204" t="s">
        <v>155</v>
      </c>
      <c r="E376" s="221" t="s">
        <v>21</v>
      </c>
      <c r="F376" s="222" t="s">
        <v>1229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 ht="13.5">
      <c r="B377" s="207"/>
      <c r="C377" s="208"/>
      <c r="D377" s="204" t="s">
        <v>155</v>
      </c>
      <c r="E377" s="209" t="s">
        <v>21</v>
      </c>
      <c r="F377" s="210" t="s">
        <v>1230</v>
      </c>
      <c r="G377" s="208"/>
      <c r="H377" s="211">
        <v>3.6659999999999999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80</v>
      </c>
      <c r="AY377" s="217" t="s">
        <v>144</v>
      </c>
    </row>
    <row r="378" spans="2:65" s="10" customFormat="1" ht="29.85" customHeight="1">
      <c r="B378" s="176"/>
      <c r="C378" s="177"/>
      <c r="D378" s="178" t="s">
        <v>71</v>
      </c>
      <c r="E378" s="190" t="s">
        <v>161</v>
      </c>
      <c r="F378" s="190" t="s">
        <v>1231</v>
      </c>
      <c r="G378" s="177"/>
      <c r="H378" s="177"/>
      <c r="I378" s="180"/>
      <c r="J378" s="191">
        <f>BK378</f>
        <v>0</v>
      </c>
      <c r="K378" s="177"/>
      <c r="L378" s="182"/>
      <c r="M378" s="183"/>
      <c r="N378" s="184"/>
      <c r="O378" s="184"/>
      <c r="P378" s="185">
        <f>SUM(P379:P421)</f>
        <v>0</v>
      </c>
      <c r="Q378" s="184"/>
      <c r="R378" s="185">
        <f>SUM(R379:R421)</f>
        <v>172.89272144</v>
      </c>
      <c r="S378" s="184"/>
      <c r="T378" s="186">
        <f>SUM(T379:T421)</f>
        <v>0</v>
      </c>
      <c r="AR378" s="187" t="s">
        <v>80</v>
      </c>
      <c r="AT378" s="188" t="s">
        <v>71</v>
      </c>
      <c r="AU378" s="188" t="s">
        <v>80</v>
      </c>
      <c r="AY378" s="187" t="s">
        <v>144</v>
      </c>
      <c r="BK378" s="189">
        <f>SUM(BK379:BK421)</f>
        <v>0</v>
      </c>
    </row>
    <row r="379" spans="2:65" s="1" customFormat="1" ht="16.5" customHeight="1">
      <c r="B379" s="41"/>
      <c r="C379" s="192" t="s">
        <v>563</v>
      </c>
      <c r="D379" s="192" t="s">
        <v>146</v>
      </c>
      <c r="E379" s="193" t="s">
        <v>1232</v>
      </c>
      <c r="F379" s="194" t="s">
        <v>1233</v>
      </c>
      <c r="G379" s="195" t="s">
        <v>183</v>
      </c>
      <c r="H379" s="196">
        <v>9.375</v>
      </c>
      <c r="I379" s="197"/>
      <c r="J379" s="198">
        <f>ROUND(I379*H379,2)</f>
        <v>0</v>
      </c>
      <c r="K379" s="194" t="s">
        <v>150</v>
      </c>
      <c r="L379" s="61"/>
      <c r="M379" s="199" t="s">
        <v>21</v>
      </c>
      <c r="N379" s="200" t="s">
        <v>43</v>
      </c>
      <c r="O379" s="42"/>
      <c r="P379" s="201">
        <f>O379*H379</f>
        <v>0</v>
      </c>
      <c r="Q379" s="201">
        <v>2.4778600000000002</v>
      </c>
      <c r="R379" s="201">
        <f>Q379*H379</f>
        <v>23.229937500000002</v>
      </c>
      <c r="S379" s="201">
        <v>0</v>
      </c>
      <c r="T379" s="202">
        <f>S379*H379</f>
        <v>0</v>
      </c>
      <c r="AR379" s="24" t="s">
        <v>151</v>
      </c>
      <c r="AT379" s="24" t="s">
        <v>146</v>
      </c>
      <c r="AU379" s="24" t="s">
        <v>82</v>
      </c>
      <c r="AY379" s="24" t="s">
        <v>144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80</v>
      </c>
      <c r="BK379" s="203">
        <f>ROUND(I379*H379,2)</f>
        <v>0</v>
      </c>
      <c r="BL379" s="24" t="s">
        <v>151</v>
      </c>
      <c r="BM379" s="24" t="s">
        <v>2019</v>
      </c>
    </row>
    <row r="380" spans="2:65" s="1" customFormat="1" ht="13.5">
      <c r="B380" s="41"/>
      <c r="C380" s="63"/>
      <c r="D380" s="204" t="s">
        <v>153</v>
      </c>
      <c r="E380" s="63"/>
      <c r="F380" s="205" t="s">
        <v>1233</v>
      </c>
      <c r="G380" s="63"/>
      <c r="H380" s="63"/>
      <c r="I380" s="163"/>
      <c r="J380" s="63"/>
      <c r="K380" s="63"/>
      <c r="L380" s="61"/>
      <c r="M380" s="206"/>
      <c r="N380" s="42"/>
      <c r="O380" s="42"/>
      <c r="P380" s="42"/>
      <c r="Q380" s="42"/>
      <c r="R380" s="42"/>
      <c r="S380" s="42"/>
      <c r="T380" s="78"/>
      <c r="AT380" s="24" t="s">
        <v>153</v>
      </c>
      <c r="AU380" s="24" t="s">
        <v>82</v>
      </c>
    </row>
    <row r="381" spans="2:65" s="12" customFormat="1" ht="13.5">
      <c r="B381" s="219"/>
      <c r="C381" s="220"/>
      <c r="D381" s="204" t="s">
        <v>155</v>
      </c>
      <c r="E381" s="221" t="s">
        <v>21</v>
      </c>
      <c r="F381" s="222" t="s">
        <v>1235</v>
      </c>
      <c r="G381" s="220"/>
      <c r="H381" s="221" t="s">
        <v>21</v>
      </c>
      <c r="I381" s="223"/>
      <c r="J381" s="220"/>
      <c r="K381" s="220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155</v>
      </c>
      <c r="AU381" s="228" t="s">
        <v>82</v>
      </c>
      <c r="AV381" s="12" t="s">
        <v>80</v>
      </c>
      <c r="AW381" s="12" t="s">
        <v>35</v>
      </c>
      <c r="AX381" s="12" t="s">
        <v>72</v>
      </c>
      <c r="AY381" s="228" t="s">
        <v>144</v>
      </c>
    </row>
    <row r="382" spans="2:65" s="11" customFormat="1" ht="13.5">
      <c r="B382" s="207"/>
      <c r="C382" s="208"/>
      <c r="D382" s="204" t="s">
        <v>155</v>
      </c>
      <c r="E382" s="209" t="s">
        <v>21</v>
      </c>
      <c r="F382" s="210" t="s">
        <v>2020</v>
      </c>
      <c r="G382" s="208"/>
      <c r="H382" s="211">
        <v>9.375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155</v>
      </c>
      <c r="AU382" s="217" t="s">
        <v>82</v>
      </c>
      <c r="AV382" s="11" t="s">
        <v>82</v>
      </c>
      <c r="AW382" s="11" t="s">
        <v>35</v>
      </c>
      <c r="AX382" s="11" t="s">
        <v>80</v>
      </c>
      <c r="AY382" s="217" t="s">
        <v>144</v>
      </c>
    </row>
    <row r="383" spans="2:65" s="1" customFormat="1" ht="16.5" customHeight="1">
      <c r="B383" s="41"/>
      <c r="C383" s="192" t="s">
        <v>570</v>
      </c>
      <c r="D383" s="192" t="s">
        <v>146</v>
      </c>
      <c r="E383" s="193" t="s">
        <v>1237</v>
      </c>
      <c r="F383" s="194" t="s">
        <v>1238</v>
      </c>
      <c r="G383" s="195" t="s">
        <v>149</v>
      </c>
      <c r="H383" s="196">
        <v>36.049999999999997</v>
      </c>
      <c r="I383" s="197"/>
      <c r="J383" s="198">
        <f>ROUND(I383*H383,2)</f>
        <v>0</v>
      </c>
      <c r="K383" s="194" t="s">
        <v>150</v>
      </c>
      <c r="L383" s="61"/>
      <c r="M383" s="199" t="s">
        <v>21</v>
      </c>
      <c r="N383" s="200" t="s">
        <v>43</v>
      </c>
      <c r="O383" s="42"/>
      <c r="P383" s="201">
        <f>O383*H383</f>
        <v>0</v>
      </c>
      <c r="Q383" s="201">
        <v>4.1739999999999999E-2</v>
      </c>
      <c r="R383" s="201">
        <f>Q383*H383</f>
        <v>1.5047269999999999</v>
      </c>
      <c r="S383" s="201">
        <v>0</v>
      </c>
      <c r="T383" s="202">
        <f>S383*H383</f>
        <v>0</v>
      </c>
      <c r="AR383" s="24" t="s">
        <v>151</v>
      </c>
      <c r="AT383" s="24" t="s">
        <v>146</v>
      </c>
      <c r="AU383" s="24" t="s">
        <v>82</v>
      </c>
      <c r="AY383" s="24" t="s">
        <v>144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80</v>
      </c>
      <c r="BK383" s="203">
        <f>ROUND(I383*H383,2)</f>
        <v>0</v>
      </c>
      <c r="BL383" s="24" t="s">
        <v>151</v>
      </c>
      <c r="BM383" s="24" t="s">
        <v>2021</v>
      </c>
    </row>
    <row r="384" spans="2:65" s="1" customFormat="1" ht="13.5">
      <c r="B384" s="41"/>
      <c r="C384" s="63"/>
      <c r="D384" s="204" t="s">
        <v>153</v>
      </c>
      <c r="E384" s="63"/>
      <c r="F384" s="205" t="s">
        <v>1238</v>
      </c>
      <c r="G384" s="63"/>
      <c r="H384" s="63"/>
      <c r="I384" s="163"/>
      <c r="J384" s="63"/>
      <c r="K384" s="63"/>
      <c r="L384" s="61"/>
      <c r="M384" s="206"/>
      <c r="N384" s="42"/>
      <c r="O384" s="42"/>
      <c r="P384" s="42"/>
      <c r="Q384" s="42"/>
      <c r="R384" s="42"/>
      <c r="S384" s="42"/>
      <c r="T384" s="78"/>
      <c r="AT384" s="24" t="s">
        <v>153</v>
      </c>
      <c r="AU384" s="24" t="s">
        <v>82</v>
      </c>
    </row>
    <row r="385" spans="2:65" s="12" customFormat="1" ht="27">
      <c r="B385" s="219"/>
      <c r="C385" s="220"/>
      <c r="D385" s="204" t="s">
        <v>155</v>
      </c>
      <c r="E385" s="221" t="s">
        <v>21</v>
      </c>
      <c r="F385" s="222" t="s">
        <v>1240</v>
      </c>
      <c r="G385" s="220"/>
      <c r="H385" s="221" t="s">
        <v>21</v>
      </c>
      <c r="I385" s="223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155</v>
      </c>
      <c r="AU385" s="228" t="s">
        <v>82</v>
      </c>
      <c r="AV385" s="12" t="s">
        <v>80</v>
      </c>
      <c r="AW385" s="12" t="s">
        <v>35</v>
      </c>
      <c r="AX385" s="12" t="s">
        <v>72</v>
      </c>
      <c r="AY385" s="228" t="s">
        <v>144</v>
      </c>
    </row>
    <row r="386" spans="2:65" s="11" customFormat="1" ht="13.5">
      <c r="B386" s="207"/>
      <c r="C386" s="208"/>
      <c r="D386" s="204" t="s">
        <v>155</v>
      </c>
      <c r="E386" s="209" t="s">
        <v>21</v>
      </c>
      <c r="F386" s="210" t="s">
        <v>2022</v>
      </c>
      <c r="G386" s="208"/>
      <c r="H386" s="211">
        <v>36.049999999999997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155</v>
      </c>
      <c r="AU386" s="217" t="s">
        <v>82</v>
      </c>
      <c r="AV386" s="11" t="s">
        <v>82</v>
      </c>
      <c r="AW386" s="11" t="s">
        <v>35</v>
      </c>
      <c r="AX386" s="11" t="s">
        <v>80</v>
      </c>
      <c r="AY386" s="217" t="s">
        <v>144</v>
      </c>
    </row>
    <row r="387" spans="2:65" s="1" customFormat="1" ht="16.5" customHeight="1">
      <c r="B387" s="41"/>
      <c r="C387" s="192" t="s">
        <v>577</v>
      </c>
      <c r="D387" s="192" t="s">
        <v>146</v>
      </c>
      <c r="E387" s="193" t="s">
        <v>1242</v>
      </c>
      <c r="F387" s="194" t="s">
        <v>1243</v>
      </c>
      <c r="G387" s="195" t="s">
        <v>149</v>
      </c>
      <c r="H387" s="196">
        <v>36.049999999999997</v>
      </c>
      <c r="I387" s="197"/>
      <c r="J387" s="198">
        <f>ROUND(I387*H387,2)</f>
        <v>0</v>
      </c>
      <c r="K387" s="194" t="s">
        <v>150</v>
      </c>
      <c r="L387" s="61"/>
      <c r="M387" s="199" t="s">
        <v>21</v>
      </c>
      <c r="N387" s="200" t="s">
        <v>43</v>
      </c>
      <c r="O387" s="42"/>
      <c r="P387" s="201">
        <f>O387*H387</f>
        <v>0</v>
      </c>
      <c r="Q387" s="201">
        <v>2.0000000000000002E-5</v>
      </c>
      <c r="R387" s="201">
        <f>Q387*H387</f>
        <v>7.2099999999999996E-4</v>
      </c>
      <c r="S387" s="201">
        <v>0</v>
      </c>
      <c r="T387" s="202">
        <f>S387*H387</f>
        <v>0</v>
      </c>
      <c r="AR387" s="24" t="s">
        <v>151</v>
      </c>
      <c r="AT387" s="24" t="s">
        <v>146</v>
      </c>
      <c r="AU387" s="24" t="s">
        <v>82</v>
      </c>
      <c r="AY387" s="24" t="s">
        <v>144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80</v>
      </c>
      <c r="BK387" s="203">
        <f>ROUND(I387*H387,2)</f>
        <v>0</v>
      </c>
      <c r="BL387" s="24" t="s">
        <v>151</v>
      </c>
      <c r="BM387" s="24" t="s">
        <v>2023</v>
      </c>
    </row>
    <row r="388" spans="2:65" s="1" customFormat="1" ht="13.5">
      <c r="B388" s="41"/>
      <c r="C388" s="63"/>
      <c r="D388" s="204" t="s">
        <v>153</v>
      </c>
      <c r="E388" s="63"/>
      <c r="F388" s="205" t="s">
        <v>1243</v>
      </c>
      <c r="G388" s="63"/>
      <c r="H388" s="63"/>
      <c r="I388" s="163"/>
      <c r="J388" s="63"/>
      <c r="K388" s="63"/>
      <c r="L388" s="61"/>
      <c r="M388" s="206"/>
      <c r="N388" s="42"/>
      <c r="O388" s="42"/>
      <c r="P388" s="42"/>
      <c r="Q388" s="42"/>
      <c r="R388" s="42"/>
      <c r="S388" s="42"/>
      <c r="T388" s="78"/>
      <c r="AT388" s="24" t="s">
        <v>153</v>
      </c>
      <c r="AU388" s="24" t="s">
        <v>82</v>
      </c>
    </row>
    <row r="389" spans="2:65" s="11" customFormat="1" ht="13.5">
      <c r="B389" s="207"/>
      <c r="C389" s="208"/>
      <c r="D389" s="204" t="s">
        <v>155</v>
      </c>
      <c r="E389" s="209" t="s">
        <v>21</v>
      </c>
      <c r="F389" s="210" t="s">
        <v>2024</v>
      </c>
      <c r="G389" s="208"/>
      <c r="H389" s="211">
        <v>36.049999999999997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155</v>
      </c>
      <c r="AU389" s="217" t="s">
        <v>82</v>
      </c>
      <c r="AV389" s="11" t="s">
        <v>82</v>
      </c>
      <c r="AW389" s="11" t="s">
        <v>35</v>
      </c>
      <c r="AX389" s="11" t="s">
        <v>80</v>
      </c>
      <c r="AY389" s="217" t="s">
        <v>144</v>
      </c>
    </row>
    <row r="390" spans="2:65" s="1" customFormat="1" ht="16.5" customHeight="1">
      <c r="B390" s="41"/>
      <c r="C390" s="192" t="s">
        <v>585</v>
      </c>
      <c r="D390" s="192" t="s">
        <v>146</v>
      </c>
      <c r="E390" s="193" t="s">
        <v>1246</v>
      </c>
      <c r="F390" s="194" t="s">
        <v>1247</v>
      </c>
      <c r="G390" s="195" t="s">
        <v>310</v>
      </c>
      <c r="H390" s="196">
        <v>1.2190000000000001</v>
      </c>
      <c r="I390" s="197"/>
      <c r="J390" s="198">
        <f>ROUND(I390*H390,2)</f>
        <v>0</v>
      </c>
      <c r="K390" s="194" t="s">
        <v>150</v>
      </c>
      <c r="L390" s="61"/>
      <c r="M390" s="199" t="s">
        <v>21</v>
      </c>
      <c r="N390" s="200" t="s">
        <v>43</v>
      </c>
      <c r="O390" s="42"/>
      <c r="P390" s="201">
        <f>O390*H390</f>
        <v>0</v>
      </c>
      <c r="Q390" s="201">
        <v>1.04877</v>
      </c>
      <c r="R390" s="201">
        <f>Q390*H390</f>
        <v>1.27845063</v>
      </c>
      <c r="S390" s="201">
        <v>0</v>
      </c>
      <c r="T390" s="202">
        <f>S390*H390</f>
        <v>0</v>
      </c>
      <c r="AR390" s="24" t="s">
        <v>151</v>
      </c>
      <c r="AT390" s="24" t="s">
        <v>146</v>
      </c>
      <c r="AU390" s="24" t="s">
        <v>82</v>
      </c>
      <c r="AY390" s="24" t="s">
        <v>144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80</v>
      </c>
      <c r="BK390" s="203">
        <f>ROUND(I390*H390,2)</f>
        <v>0</v>
      </c>
      <c r="BL390" s="24" t="s">
        <v>151</v>
      </c>
      <c r="BM390" s="24" t="s">
        <v>2025</v>
      </c>
    </row>
    <row r="391" spans="2:65" s="1" customFormat="1" ht="13.5">
      <c r="B391" s="41"/>
      <c r="C391" s="63"/>
      <c r="D391" s="204" t="s">
        <v>153</v>
      </c>
      <c r="E391" s="63"/>
      <c r="F391" s="205" t="s">
        <v>1247</v>
      </c>
      <c r="G391" s="63"/>
      <c r="H391" s="63"/>
      <c r="I391" s="163"/>
      <c r="J391" s="63"/>
      <c r="K391" s="63"/>
      <c r="L391" s="61"/>
      <c r="M391" s="206"/>
      <c r="N391" s="42"/>
      <c r="O391" s="42"/>
      <c r="P391" s="42"/>
      <c r="Q391" s="42"/>
      <c r="R391" s="42"/>
      <c r="S391" s="42"/>
      <c r="T391" s="78"/>
      <c r="AT391" s="24" t="s">
        <v>153</v>
      </c>
      <c r="AU391" s="24" t="s">
        <v>82</v>
      </c>
    </row>
    <row r="392" spans="2:65" s="12" customFormat="1" ht="13.5">
      <c r="B392" s="219"/>
      <c r="C392" s="220"/>
      <c r="D392" s="204" t="s">
        <v>155</v>
      </c>
      <c r="E392" s="221" t="s">
        <v>21</v>
      </c>
      <c r="F392" s="222" t="s">
        <v>1249</v>
      </c>
      <c r="G392" s="220"/>
      <c r="H392" s="221" t="s">
        <v>21</v>
      </c>
      <c r="I392" s="223"/>
      <c r="J392" s="220"/>
      <c r="K392" s="220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155</v>
      </c>
      <c r="AU392" s="228" t="s">
        <v>82</v>
      </c>
      <c r="AV392" s="12" t="s">
        <v>80</v>
      </c>
      <c r="AW392" s="12" t="s">
        <v>35</v>
      </c>
      <c r="AX392" s="12" t="s">
        <v>72</v>
      </c>
      <c r="AY392" s="228" t="s">
        <v>144</v>
      </c>
    </row>
    <row r="393" spans="2:65" s="11" customFormat="1" ht="13.5">
      <c r="B393" s="207"/>
      <c r="C393" s="208"/>
      <c r="D393" s="204" t="s">
        <v>155</v>
      </c>
      <c r="E393" s="209" t="s">
        <v>21</v>
      </c>
      <c r="F393" s="210" t="s">
        <v>2026</v>
      </c>
      <c r="G393" s="208"/>
      <c r="H393" s="211">
        <v>1.2190000000000001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155</v>
      </c>
      <c r="AU393" s="217" t="s">
        <v>82</v>
      </c>
      <c r="AV393" s="11" t="s">
        <v>82</v>
      </c>
      <c r="AW393" s="11" t="s">
        <v>35</v>
      </c>
      <c r="AX393" s="11" t="s">
        <v>80</v>
      </c>
      <c r="AY393" s="217" t="s">
        <v>144</v>
      </c>
    </row>
    <row r="394" spans="2:65" s="1" customFormat="1" ht="16.5" customHeight="1">
      <c r="B394" s="41"/>
      <c r="C394" s="192" t="s">
        <v>591</v>
      </c>
      <c r="D394" s="192" t="s">
        <v>146</v>
      </c>
      <c r="E394" s="193" t="s">
        <v>1251</v>
      </c>
      <c r="F394" s="194" t="s">
        <v>1252</v>
      </c>
      <c r="G394" s="195" t="s">
        <v>183</v>
      </c>
      <c r="H394" s="196">
        <v>38.000999999999998</v>
      </c>
      <c r="I394" s="197"/>
      <c r="J394" s="198">
        <f>ROUND(I394*H394,2)</f>
        <v>0</v>
      </c>
      <c r="K394" s="194" t="s">
        <v>150</v>
      </c>
      <c r="L394" s="61"/>
      <c r="M394" s="199" t="s">
        <v>21</v>
      </c>
      <c r="N394" s="200" t="s">
        <v>43</v>
      </c>
      <c r="O394" s="42"/>
      <c r="P394" s="201">
        <f>O394*H394</f>
        <v>0</v>
      </c>
      <c r="Q394" s="201">
        <v>2.4535100000000001</v>
      </c>
      <c r="R394" s="201">
        <f>Q394*H394</f>
        <v>93.235833509999992</v>
      </c>
      <c r="S394" s="201">
        <v>0</v>
      </c>
      <c r="T394" s="202">
        <f>S394*H394</f>
        <v>0</v>
      </c>
      <c r="AR394" s="24" t="s">
        <v>151</v>
      </c>
      <c r="AT394" s="24" t="s">
        <v>146</v>
      </c>
      <c r="AU394" s="24" t="s">
        <v>82</v>
      </c>
      <c r="AY394" s="24" t="s">
        <v>144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4" t="s">
        <v>80</v>
      </c>
      <c r="BK394" s="203">
        <f>ROUND(I394*H394,2)</f>
        <v>0</v>
      </c>
      <c r="BL394" s="24" t="s">
        <v>151</v>
      </c>
      <c r="BM394" s="24" t="s">
        <v>2027</v>
      </c>
    </row>
    <row r="395" spans="2:65" s="1" customFormat="1" ht="13.5">
      <c r="B395" s="41"/>
      <c r="C395" s="63"/>
      <c r="D395" s="204" t="s">
        <v>153</v>
      </c>
      <c r="E395" s="63"/>
      <c r="F395" s="205" t="s">
        <v>1252</v>
      </c>
      <c r="G395" s="63"/>
      <c r="H395" s="63"/>
      <c r="I395" s="163"/>
      <c r="J395" s="63"/>
      <c r="K395" s="63"/>
      <c r="L395" s="61"/>
      <c r="M395" s="206"/>
      <c r="N395" s="42"/>
      <c r="O395" s="42"/>
      <c r="P395" s="42"/>
      <c r="Q395" s="42"/>
      <c r="R395" s="42"/>
      <c r="S395" s="42"/>
      <c r="T395" s="78"/>
      <c r="AT395" s="24" t="s">
        <v>153</v>
      </c>
      <c r="AU395" s="24" t="s">
        <v>82</v>
      </c>
    </row>
    <row r="396" spans="2:65" s="12" customFormat="1" ht="13.5">
      <c r="B396" s="219"/>
      <c r="C396" s="220"/>
      <c r="D396" s="204" t="s">
        <v>155</v>
      </c>
      <c r="E396" s="221" t="s">
        <v>21</v>
      </c>
      <c r="F396" s="222" t="s">
        <v>1254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1" customFormat="1" ht="13.5">
      <c r="B397" s="207"/>
      <c r="C397" s="208"/>
      <c r="D397" s="204" t="s">
        <v>155</v>
      </c>
      <c r="E397" s="209" t="s">
        <v>21</v>
      </c>
      <c r="F397" s="210" t="s">
        <v>2028</v>
      </c>
      <c r="G397" s="208"/>
      <c r="H397" s="211">
        <v>18.66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155</v>
      </c>
      <c r="AU397" s="217" t="s">
        <v>82</v>
      </c>
      <c r="AV397" s="11" t="s">
        <v>82</v>
      </c>
      <c r="AW397" s="11" t="s">
        <v>35</v>
      </c>
      <c r="AX397" s="11" t="s">
        <v>72</v>
      </c>
      <c r="AY397" s="217" t="s">
        <v>144</v>
      </c>
    </row>
    <row r="398" spans="2:65" s="11" customFormat="1" ht="13.5">
      <c r="B398" s="207"/>
      <c r="C398" s="208"/>
      <c r="D398" s="204" t="s">
        <v>155</v>
      </c>
      <c r="E398" s="209" t="s">
        <v>21</v>
      </c>
      <c r="F398" s="210" t="s">
        <v>2029</v>
      </c>
      <c r="G398" s="208"/>
      <c r="H398" s="211">
        <v>19.341000000000001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155</v>
      </c>
      <c r="AU398" s="217" t="s">
        <v>82</v>
      </c>
      <c r="AV398" s="11" t="s">
        <v>82</v>
      </c>
      <c r="AW398" s="11" t="s">
        <v>35</v>
      </c>
      <c r="AX398" s="11" t="s">
        <v>72</v>
      </c>
      <c r="AY398" s="217" t="s">
        <v>144</v>
      </c>
    </row>
    <row r="399" spans="2:65" s="13" customFormat="1" ht="13.5">
      <c r="B399" s="245"/>
      <c r="C399" s="246"/>
      <c r="D399" s="204" t="s">
        <v>155</v>
      </c>
      <c r="E399" s="247" t="s">
        <v>21</v>
      </c>
      <c r="F399" s="248" t="s">
        <v>947</v>
      </c>
      <c r="G399" s="246"/>
      <c r="H399" s="249">
        <v>38.000999999999998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155</v>
      </c>
      <c r="AU399" s="255" t="s">
        <v>82</v>
      </c>
      <c r="AV399" s="13" t="s">
        <v>151</v>
      </c>
      <c r="AW399" s="13" t="s">
        <v>35</v>
      </c>
      <c r="AX399" s="13" t="s">
        <v>80</v>
      </c>
      <c r="AY399" s="255" t="s">
        <v>144</v>
      </c>
    </row>
    <row r="400" spans="2:65" s="1" customFormat="1" ht="25.5" customHeight="1">
      <c r="B400" s="41"/>
      <c r="C400" s="192" t="s">
        <v>599</v>
      </c>
      <c r="D400" s="192" t="s">
        <v>146</v>
      </c>
      <c r="E400" s="193" t="s">
        <v>1257</v>
      </c>
      <c r="F400" s="194" t="s">
        <v>1258</v>
      </c>
      <c r="G400" s="195" t="s">
        <v>149</v>
      </c>
      <c r="H400" s="196">
        <v>156.59</v>
      </c>
      <c r="I400" s="197"/>
      <c r="J400" s="198">
        <f>ROUND(I400*H400,2)</f>
        <v>0</v>
      </c>
      <c r="K400" s="194" t="s">
        <v>150</v>
      </c>
      <c r="L400" s="61"/>
      <c r="M400" s="199" t="s">
        <v>21</v>
      </c>
      <c r="N400" s="200" t="s">
        <v>43</v>
      </c>
      <c r="O400" s="42"/>
      <c r="P400" s="201">
        <f>O400*H400</f>
        <v>0</v>
      </c>
      <c r="Q400" s="201">
        <v>1.82E-3</v>
      </c>
      <c r="R400" s="201">
        <f>Q400*H400</f>
        <v>0.28499380000000002</v>
      </c>
      <c r="S400" s="201">
        <v>0</v>
      </c>
      <c r="T400" s="202">
        <f>S400*H400</f>
        <v>0</v>
      </c>
      <c r="AR400" s="24" t="s">
        <v>151</v>
      </c>
      <c r="AT400" s="24" t="s">
        <v>146</v>
      </c>
      <c r="AU400" s="24" t="s">
        <v>82</v>
      </c>
      <c r="AY400" s="24" t="s">
        <v>144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80</v>
      </c>
      <c r="BK400" s="203">
        <f>ROUND(I400*H400,2)</f>
        <v>0</v>
      </c>
      <c r="BL400" s="24" t="s">
        <v>151</v>
      </c>
      <c r="BM400" s="24" t="s">
        <v>2030</v>
      </c>
    </row>
    <row r="401" spans="2:65" s="1" customFormat="1" ht="13.5">
      <c r="B401" s="41"/>
      <c r="C401" s="63"/>
      <c r="D401" s="204" t="s">
        <v>153</v>
      </c>
      <c r="E401" s="63"/>
      <c r="F401" s="205" t="s">
        <v>1260</v>
      </c>
      <c r="G401" s="63"/>
      <c r="H401" s="63"/>
      <c r="I401" s="163"/>
      <c r="J401" s="63"/>
      <c r="K401" s="63"/>
      <c r="L401" s="61"/>
      <c r="M401" s="206"/>
      <c r="N401" s="42"/>
      <c r="O401" s="42"/>
      <c r="P401" s="42"/>
      <c r="Q401" s="42"/>
      <c r="R401" s="42"/>
      <c r="S401" s="42"/>
      <c r="T401" s="78"/>
      <c r="AT401" s="24" t="s">
        <v>153</v>
      </c>
      <c r="AU401" s="24" t="s">
        <v>82</v>
      </c>
    </row>
    <row r="402" spans="2:65" s="12" customFormat="1" ht="27">
      <c r="B402" s="219"/>
      <c r="C402" s="220"/>
      <c r="D402" s="204" t="s">
        <v>155</v>
      </c>
      <c r="E402" s="221" t="s">
        <v>21</v>
      </c>
      <c r="F402" s="222" t="s">
        <v>1261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1" customFormat="1" ht="27">
      <c r="B403" s="207"/>
      <c r="C403" s="208"/>
      <c r="D403" s="204" t="s">
        <v>155</v>
      </c>
      <c r="E403" s="209" t="s">
        <v>21</v>
      </c>
      <c r="F403" s="210" t="s">
        <v>2031</v>
      </c>
      <c r="G403" s="208"/>
      <c r="H403" s="211">
        <v>77.055999999999997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155</v>
      </c>
      <c r="AU403" s="217" t="s">
        <v>82</v>
      </c>
      <c r="AV403" s="11" t="s">
        <v>82</v>
      </c>
      <c r="AW403" s="11" t="s">
        <v>35</v>
      </c>
      <c r="AX403" s="11" t="s">
        <v>72</v>
      </c>
      <c r="AY403" s="217" t="s">
        <v>144</v>
      </c>
    </row>
    <row r="404" spans="2:65" s="11" customFormat="1" ht="27">
      <c r="B404" s="207"/>
      <c r="C404" s="208"/>
      <c r="D404" s="204" t="s">
        <v>155</v>
      </c>
      <c r="E404" s="209" t="s">
        <v>21</v>
      </c>
      <c r="F404" s="210" t="s">
        <v>2032</v>
      </c>
      <c r="G404" s="208"/>
      <c r="H404" s="211">
        <v>79.534000000000006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155</v>
      </c>
      <c r="AU404" s="217" t="s">
        <v>82</v>
      </c>
      <c r="AV404" s="11" t="s">
        <v>82</v>
      </c>
      <c r="AW404" s="11" t="s">
        <v>35</v>
      </c>
      <c r="AX404" s="11" t="s">
        <v>72</v>
      </c>
      <c r="AY404" s="217" t="s">
        <v>144</v>
      </c>
    </row>
    <row r="405" spans="2:65" s="13" customFormat="1" ht="13.5">
      <c r="B405" s="245"/>
      <c r="C405" s="246"/>
      <c r="D405" s="204" t="s">
        <v>155</v>
      </c>
      <c r="E405" s="247" t="s">
        <v>21</v>
      </c>
      <c r="F405" s="248" t="s">
        <v>947</v>
      </c>
      <c r="G405" s="246"/>
      <c r="H405" s="249">
        <v>156.59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155</v>
      </c>
      <c r="AU405" s="255" t="s">
        <v>82</v>
      </c>
      <c r="AV405" s="13" t="s">
        <v>151</v>
      </c>
      <c r="AW405" s="13" t="s">
        <v>35</v>
      </c>
      <c r="AX405" s="13" t="s">
        <v>80</v>
      </c>
      <c r="AY405" s="255" t="s">
        <v>144</v>
      </c>
    </row>
    <row r="406" spans="2:65" s="1" customFormat="1" ht="16.5" customHeight="1">
      <c r="B406" s="41"/>
      <c r="C406" s="192" t="s">
        <v>607</v>
      </c>
      <c r="D406" s="192" t="s">
        <v>146</v>
      </c>
      <c r="E406" s="193" t="s">
        <v>1264</v>
      </c>
      <c r="F406" s="194" t="s">
        <v>1265</v>
      </c>
      <c r="G406" s="195" t="s">
        <v>149</v>
      </c>
      <c r="H406" s="196">
        <v>156.59</v>
      </c>
      <c r="I406" s="197"/>
      <c r="J406" s="198">
        <f>ROUND(I406*H406,2)</f>
        <v>0</v>
      </c>
      <c r="K406" s="194" t="s">
        <v>150</v>
      </c>
      <c r="L406" s="61"/>
      <c r="M406" s="199" t="s">
        <v>21</v>
      </c>
      <c r="N406" s="200" t="s">
        <v>43</v>
      </c>
      <c r="O406" s="42"/>
      <c r="P406" s="201">
        <f>O406*H406</f>
        <v>0</v>
      </c>
      <c r="Q406" s="201">
        <v>4.0000000000000003E-5</v>
      </c>
      <c r="R406" s="201">
        <f>Q406*H406</f>
        <v>6.2636000000000002E-3</v>
      </c>
      <c r="S406" s="201">
        <v>0</v>
      </c>
      <c r="T406" s="202">
        <f>S406*H406</f>
        <v>0</v>
      </c>
      <c r="AR406" s="24" t="s">
        <v>151</v>
      </c>
      <c r="AT406" s="24" t="s">
        <v>146</v>
      </c>
      <c r="AU406" s="24" t="s">
        <v>82</v>
      </c>
      <c r="AY406" s="24" t="s">
        <v>144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24" t="s">
        <v>80</v>
      </c>
      <c r="BK406" s="203">
        <f>ROUND(I406*H406,2)</f>
        <v>0</v>
      </c>
      <c r="BL406" s="24" t="s">
        <v>151</v>
      </c>
      <c r="BM406" s="24" t="s">
        <v>2033</v>
      </c>
    </row>
    <row r="407" spans="2:65" s="1" customFormat="1" ht="13.5">
      <c r="B407" s="41"/>
      <c r="C407" s="63"/>
      <c r="D407" s="204" t="s">
        <v>153</v>
      </c>
      <c r="E407" s="63"/>
      <c r="F407" s="205" t="s">
        <v>1265</v>
      </c>
      <c r="G407" s="63"/>
      <c r="H407" s="63"/>
      <c r="I407" s="163"/>
      <c r="J407" s="63"/>
      <c r="K407" s="63"/>
      <c r="L407" s="61"/>
      <c r="M407" s="206"/>
      <c r="N407" s="42"/>
      <c r="O407" s="42"/>
      <c r="P407" s="42"/>
      <c r="Q407" s="42"/>
      <c r="R407" s="42"/>
      <c r="S407" s="42"/>
      <c r="T407" s="78"/>
      <c r="AT407" s="24" t="s">
        <v>153</v>
      </c>
      <c r="AU407" s="24" t="s">
        <v>82</v>
      </c>
    </row>
    <row r="408" spans="2:65" s="11" customFormat="1" ht="13.5">
      <c r="B408" s="207"/>
      <c r="C408" s="208"/>
      <c r="D408" s="204" t="s">
        <v>155</v>
      </c>
      <c r="E408" s="209" t="s">
        <v>21</v>
      </c>
      <c r="F408" s="210" t="s">
        <v>2034</v>
      </c>
      <c r="G408" s="208"/>
      <c r="H408" s="211">
        <v>156.59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613</v>
      </c>
      <c r="D409" s="192" t="s">
        <v>146</v>
      </c>
      <c r="E409" s="193" t="s">
        <v>1268</v>
      </c>
      <c r="F409" s="194" t="s">
        <v>1269</v>
      </c>
      <c r="G409" s="195" t="s">
        <v>310</v>
      </c>
      <c r="H409" s="196">
        <v>9.1199999999999992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1.07637</v>
      </c>
      <c r="R409" s="201">
        <f>Q409*H409</f>
        <v>9.8164943999999998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2035</v>
      </c>
    </row>
    <row r="410" spans="2:65" s="1" customFormat="1" ht="13.5">
      <c r="B410" s="41"/>
      <c r="C410" s="63"/>
      <c r="D410" s="204" t="s">
        <v>153</v>
      </c>
      <c r="E410" s="63"/>
      <c r="F410" s="205" t="s">
        <v>1269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 ht="13.5">
      <c r="B411" s="219"/>
      <c r="C411" s="220"/>
      <c r="D411" s="204" t="s">
        <v>155</v>
      </c>
      <c r="E411" s="221" t="s">
        <v>21</v>
      </c>
      <c r="F411" s="222" t="s">
        <v>1271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 ht="13.5">
      <c r="B412" s="207"/>
      <c r="C412" s="208"/>
      <c r="D412" s="204" t="s">
        <v>155</v>
      </c>
      <c r="E412" s="209" t="s">
        <v>21</v>
      </c>
      <c r="F412" s="210" t="s">
        <v>2036</v>
      </c>
      <c r="G412" s="208"/>
      <c r="H412" s="211">
        <v>9.1199999999999992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80</v>
      </c>
      <c r="AY412" s="217" t="s">
        <v>144</v>
      </c>
    </row>
    <row r="413" spans="2:65" s="1" customFormat="1" ht="16.5" customHeight="1">
      <c r="B413" s="41"/>
      <c r="C413" s="192" t="s">
        <v>621</v>
      </c>
      <c r="D413" s="192" t="s">
        <v>146</v>
      </c>
      <c r="E413" s="193" t="s">
        <v>1273</v>
      </c>
      <c r="F413" s="194" t="s">
        <v>1274</v>
      </c>
      <c r="G413" s="195" t="s">
        <v>518</v>
      </c>
      <c r="H413" s="196">
        <v>6</v>
      </c>
      <c r="I413" s="197"/>
      <c r="J413" s="198">
        <f>ROUND(I413*H413,2)</f>
        <v>0</v>
      </c>
      <c r="K413" s="194" t="s">
        <v>150</v>
      </c>
      <c r="L413" s="61"/>
      <c r="M413" s="199" t="s">
        <v>21</v>
      </c>
      <c r="N413" s="200" t="s">
        <v>43</v>
      </c>
      <c r="O413" s="42"/>
      <c r="P413" s="201">
        <f>O413*H413</f>
        <v>0</v>
      </c>
      <c r="Q413" s="201">
        <v>0.34076000000000001</v>
      </c>
      <c r="R413" s="201">
        <f>Q413*H413</f>
        <v>2.0445600000000002</v>
      </c>
      <c r="S413" s="201">
        <v>0</v>
      </c>
      <c r="T413" s="202">
        <f>S413*H413</f>
        <v>0</v>
      </c>
      <c r="AR413" s="24" t="s">
        <v>151</v>
      </c>
      <c r="AT413" s="24" t="s">
        <v>146</v>
      </c>
      <c r="AU413" s="24" t="s">
        <v>82</v>
      </c>
      <c r="AY413" s="24" t="s">
        <v>144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4" t="s">
        <v>80</v>
      </c>
      <c r="BK413" s="203">
        <f>ROUND(I413*H413,2)</f>
        <v>0</v>
      </c>
      <c r="BL413" s="24" t="s">
        <v>151</v>
      </c>
      <c r="BM413" s="24" t="s">
        <v>2037</v>
      </c>
    </row>
    <row r="414" spans="2:65" s="1" customFormat="1" ht="13.5">
      <c r="B414" s="41"/>
      <c r="C414" s="63"/>
      <c r="D414" s="204" t="s">
        <v>153</v>
      </c>
      <c r="E414" s="63"/>
      <c r="F414" s="205" t="s">
        <v>1274</v>
      </c>
      <c r="G414" s="63"/>
      <c r="H414" s="63"/>
      <c r="I414" s="163"/>
      <c r="J414" s="63"/>
      <c r="K414" s="63"/>
      <c r="L414" s="61"/>
      <c r="M414" s="206"/>
      <c r="N414" s="42"/>
      <c r="O414" s="42"/>
      <c r="P414" s="42"/>
      <c r="Q414" s="42"/>
      <c r="R414" s="42"/>
      <c r="S414" s="42"/>
      <c r="T414" s="78"/>
      <c r="AT414" s="24" t="s">
        <v>153</v>
      </c>
      <c r="AU414" s="24" t="s">
        <v>82</v>
      </c>
    </row>
    <row r="415" spans="2:65" s="11" customFormat="1" ht="13.5">
      <c r="B415" s="207"/>
      <c r="C415" s="208"/>
      <c r="D415" s="204" t="s">
        <v>155</v>
      </c>
      <c r="E415" s="209" t="s">
        <v>21</v>
      </c>
      <c r="F415" s="210" t="s">
        <v>1276</v>
      </c>
      <c r="G415" s="208"/>
      <c r="H415" s="211">
        <v>6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155</v>
      </c>
      <c r="AU415" s="217" t="s">
        <v>82</v>
      </c>
      <c r="AV415" s="11" t="s">
        <v>82</v>
      </c>
      <c r="AW415" s="11" t="s">
        <v>35</v>
      </c>
      <c r="AX415" s="11" t="s">
        <v>80</v>
      </c>
      <c r="AY415" s="217" t="s">
        <v>144</v>
      </c>
    </row>
    <row r="416" spans="2:65" s="12" customFormat="1" ht="27">
      <c r="B416" s="219"/>
      <c r="C416" s="220"/>
      <c r="D416" s="204" t="s">
        <v>155</v>
      </c>
      <c r="E416" s="221" t="s">
        <v>21</v>
      </c>
      <c r="F416" s="222" t="s">
        <v>1277</v>
      </c>
      <c r="G416" s="220"/>
      <c r="H416" s="221" t="s">
        <v>21</v>
      </c>
      <c r="I416" s="223"/>
      <c r="J416" s="220"/>
      <c r="K416" s="220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155</v>
      </c>
      <c r="AU416" s="228" t="s">
        <v>82</v>
      </c>
      <c r="AV416" s="12" t="s">
        <v>80</v>
      </c>
      <c r="AW416" s="12" t="s">
        <v>35</v>
      </c>
      <c r="AX416" s="12" t="s">
        <v>72</v>
      </c>
      <c r="AY416" s="228" t="s">
        <v>144</v>
      </c>
    </row>
    <row r="417" spans="2:65" s="1" customFormat="1" ht="16.5" customHeight="1">
      <c r="B417" s="41"/>
      <c r="C417" s="229" t="s">
        <v>626</v>
      </c>
      <c r="D417" s="229" t="s">
        <v>273</v>
      </c>
      <c r="E417" s="230" t="s">
        <v>2038</v>
      </c>
      <c r="F417" s="231" t="s">
        <v>2039</v>
      </c>
      <c r="G417" s="232" t="s">
        <v>518</v>
      </c>
      <c r="H417" s="233">
        <v>5.3330000000000002</v>
      </c>
      <c r="I417" s="234"/>
      <c r="J417" s="235">
        <f>ROUND(I417*H417,2)</f>
        <v>0</v>
      </c>
      <c r="K417" s="231" t="s">
        <v>150</v>
      </c>
      <c r="L417" s="236"/>
      <c r="M417" s="237" t="s">
        <v>21</v>
      </c>
      <c r="N417" s="238" t="s">
        <v>43</v>
      </c>
      <c r="O417" s="42"/>
      <c r="P417" s="201">
        <f>O417*H417</f>
        <v>0</v>
      </c>
      <c r="Q417" s="201">
        <v>7.78</v>
      </c>
      <c r="R417" s="201">
        <f>Q417*H417</f>
        <v>41.490740000000002</v>
      </c>
      <c r="S417" s="201">
        <v>0</v>
      </c>
      <c r="T417" s="202">
        <f>S417*H417</f>
        <v>0</v>
      </c>
      <c r="AR417" s="24" t="s">
        <v>193</v>
      </c>
      <c r="AT417" s="24" t="s">
        <v>273</v>
      </c>
      <c r="AU417" s="24" t="s">
        <v>82</v>
      </c>
      <c r="AY417" s="24" t="s">
        <v>144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80</v>
      </c>
      <c r="BK417" s="203">
        <f>ROUND(I417*H417,2)</f>
        <v>0</v>
      </c>
      <c r="BL417" s="24" t="s">
        <v>151</v>
      </c>
      <c r="BM417" s="24" t="s">
        <v>2040</v>
      </c>
    </row>
    <row r="418" spans="2:65" s="1" customFormat="1" ht="13.5">
      <c r="B418" s="41"/>
      <c r="C418" s="63"/>
      <c r="D418" s="204" t="s">
        <v>153</v>
      </c>
      <c r="E418" s="63"/>
      <c r="F418" s="205" t="s">
        <v>2039</v>
      </c>
      <c r="G418" s="63"/>
      <c r="H418" s="63"/>
      <c r="I418" s="163"/>
      <c r="J418" s="63"/>
      <c r="K418" s="63"/>
      <c r="L418" s="61"/>
      <c r="M418" s="206"/>
      <c r="N418" s="42"/>
      <c r="O418" s="42"/>
      <c r="P418" s="42"/>
      <c r="Q418" s="42"/>
      <c r="R418" s="42"/>
      <c r="S418" s="42"/>
      <c r="T418" s="78"/>
      <c r="AT418" s="24" t="s">
        <v>153</v>
      </c>
      <c r="AU418" s="24" t="s">
        <v>82</v>
      </c>
    </row>
    <row r="419" spans="2:65" s="12" customFormat="1" ht="27">
      <c r="B419" s="219"/>
      <c r="C419" s="220"/>
      <c r="D419" s="204" t="s">
        <v>155</v>
      </c>
      <c r="E419" s="221" t="s">
        <v>21</v>
      </c>
      <c r="F419" s="222" t="s">
        <v>1281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1" customFormat="1" ht="13.5">
      <c r="B420" s="207"/>
      <c r="C420" s="208"/>
      <c r="D420" s="204" t="s">
        <v>155</v>
      </c>
      <c r="E420" s="209" t="s">
        <v>21</v>
      </c>
      <c r="F420" s="210" t="s">
        <v>1282</v>
      </c>
      <c r="G420" s="208"/>
      <c r="H420" s="211">
        <v>5.3330000000000002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80</v>
      </c>
      <c r="AY420" s="217" t="s">
        <v>144</v>
      </c>
    </row>
    <row r="421" spans="2:65" s="12" customFormat="1" ht="27">
      <c r="B421" s="219"/>
      <c r="C421" s="220"/>
      <c r="D421" s="204" t="s">
        <v>155</v>
      </c>
      <c r="E421" s="221" t="s">
        <v>21</v>
      </c>
      <c r="F421" s="222" t="s">
        <v>1283</v>
      </c>
      <c r="G421" s="220"/>
      <c r="H421" s="221" t="s">
        <v>21</v>
      </c>
      <c r="I421" s="223"/>
      <c r="J421" s="220"/>
      <c r="K421" s="220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155</v>
      </c>
      <c r="AU421" s="228" t="s">
        <v>82</v>
      </c>
      <c r="AV421" s="12" t="s">
        <v>80</v>
      </c>
      <c r="AW421" s="12" t="s">
        <v>35</v>
      </c>
      <c r="AX421" s="12" t="s">
        <v>72</v>
      </c>
      <c r="AY421" s="228" t="s">
        <v>144</v>
      </c>
    </row>
    <row r="422" spans="2:65" s="10" customFormat="1" ht="29.85" customHeight="1">
      <c r="B422" s="176"/>
      <c r="C422" s="177"/>
      <c r="D422" s="178" t="s">
        <v>71</v>
      </c>
      <c r="E422" s="190" t="s">
        <v>151</v>
      </c>
      <c r="F422" s="190" t="s">
        <v>394</v>
      </c>
      <c r="G422" s="177"/>
      <c r="H422" s="177"/>
      <c r="I422" s="180"/>
      <c r="J422" s="191">
        <f>BK422</f>
        <v>0</v>
      </c>
      <c r="K422" s="177"/>
      <c r="L422" s="182"/>
      <c r="M422" s="183"/>
      <c r="N422" s="184"/>
      <c r="O422" s="184"/>
      <c r="P422" s="185">
        <f>SUM(P423:P501)</f>
        <v>0</v>
      </c>
      <c r="Q422" s="184"/>
      <c r="R422" s="185">
        <f>SUM(R423:R501)</f>
        <v>276.45178736000003</v>
      </c>
      <c r="S422" s="184"/>
      <c r="T422" s="186">
        <f>SUM(T423:T501)</f>
        <v>0</v>
      </c>
      <c r="AR422" s="187" t="s">
        <v>80</v>
      </c>
      <c r="AT422" s="188" t="s">
        <v>71</v>
      </c>
      <c r="AU422" s="188" t="s">
        <v>80</v>
      </c>
      <c r="AY422" s="187" t="s">
        <v>144</v>
      </c>
      <c r="BK422" s="189">
        <f>SUM(BK423:BK501)</f>
        <v>0</v>
      </c>
    </row>
    <row r="423" spans="2:65" s="1" customFormat="1" ht="16.5" customHeight="1">
      <c r="B423" s="41"/>
      <c r="C423" s="192" t="s">
        <v>1284</v>
      </c>
      <c r="D423" s="192" t="s">
        <v>146</v>
      </c>
      <c r="E423" s="193" t="s">
        <v>1285</v>
      </c>
      <c r="F423" s="194" t="s">
        <v>1286</v>
      </c>
      <c r="G423" s="195" t="s">
        <v>149</v>
      </c>
      <c r="H423" s="196">
        <v>192</v>
      </c>
      <c r="I423" s="197"/>
      <c r="J423" s="198">
        <f>ROUND(I423*H423,2)</f>
        <v>0</v>
      </c>
      <c r="K423" s="194" t="s">
        <v>150</v>
      </c>
      <c r="L423" s="61"/>
      <c r="M423" s="199" t="s">
        <v>21</v>
      </c>
      <c r="N423" s="200" t="s">
        <v>43</v>
      </c>
      <c r="O423" s="42"/>
      <c r="P423" s="201">
        <f>O423*H423</f>
        <v>0</v>
      </c>
      <c r="Q423" s="201">
        <v>0.31879000000000002</v>
      </c>
      <c r="R423" s="201">
        <f>Q423*H423</f>
        <v>61.207680000000003</v>
      </c>
      <c r="S423" s="201">
        <v>0</v>
      </c>
      <c r="T423" s="202">
        <f>S423*H423</f>
        <v>0</v>
      </c>
      <c r="AR423" s="24" t="s">
        <v>151</v>
      </c>
      <c r="AT423" s="24" t="s">
        <v>146</v>
      </c>
      <c r="AU423" s="24" t="s">
        <v>82</v>
      </c>
      <c r="AY423" s="24" t="s">
        <v>144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4" t="s">
        <v>80</v>
      </c>
      <c r="BK423" s="203">
        <f>ROUND(I423*H423,2)</f>
        <v>0</v>
      </c>
      <c r="BL423" s="24" t="s">
        <v>151</v>
      </c>
      <c r="BM423" s="24" t="s">
        <v>2041</v>
      </c>
    </row>
    <row r="424" spans="2:65" s="1" customFormat="1" ht="13.5">
      <c r="B424" s="41"/>
      <c r="C424" s="63"/>
      <c r="D424" s="204" t="s">
        <v>153</v>
      </c>
      <c r="E424" s="63"/>
      <c r="F424" s="205" t="s">
        <v>1286</v>
      </c>
      <c r="G424" s="63"/>
      <c r="H424" s="63"/>
      <c r="I424" s="163"/>
      <c r="J424" s="63"/>
      <c r="K424" s="63"/>
      <c r="L424" s="61"/>
      <c r="M424" s="206"/>
      <c r="N424" s="42"/>
      <c r="O424" s="42"/>
      <c r="P424" s="42"/>
      <c r="Q424" s="42"/>
      <c r="R424" s="42"/>
      <c r="S424" s="42"/>
      <c r="T424" s="78"/>
      <c r="AT424" s="24" t="s">
        <v>153</v>
      </c>
      <c r="AU424" s="24" t="s">
        <v>82</v>
      </c>
    </row>
    <row r="425" spans="2:65" s="12" customFormat="1" ht="13.5">
      <c r="B425" s="219"/>
      <c r="C425" s="220"/>
      <c r="D425" s="204" t="s">
        <v>155</v>
      </c>
      <c r="E425" s="221" t="s">
        <v>21</v>
      </c>
      <c r="F425" s="222" t="s">
        <v>1288</v>
      </c>
      <c r="G425" s="220"/>
      <c r="H425" s="221" t="s">
        <v>21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155</v>
      </c>
      <c r="AU425" s="228" t="s">
        <v>82</v>
      </c>
      <c r="AV425" s="12" t="s">
        <v>80</v>
      </c>
      <c r="AW425" s="12" t="s">
        <v>35</v>
      </c>
      <c r="AX425" s="12" t="s">
        <v>72</v>
      </c>
      <c r="AY425" s="228" t="s">
        <v>144</v>
      </c>
    </row>
    <row r="426" spans="2:65" s="11" customFormat="1" ht="13.5">
      <c r="B426" s="207"/>
      <c r="C426" s="208"/>
      <c r="D426" s="204" t="s">
        <v>155</v>
      </c>
      <c r="E426" s="209" t="s">
        <v>21</v>
      </c>
      <c r="F426" s="210" t="s">
        <v>2042</v>
      </c>
      <c r="G426" s="208"/>
      <c r="H426" s="211">
        <v>192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80</v>
      </c>
      <c r="AY426" s="217" t="s">
        <v>144</v>
      </c>
    </row>
    <row r="427" spans="2:65" s="1" customFormat="1" ht="16.5" customHeight="1">
      <c r="B427" s="41"/>
      <c r="C427" s="192" t="s">
        <v>1290</v>
      </c>
      <c r="D427" s="192" t="s">
        <v>146</v>
      </c>
      <c r="E427" s="193" t="s">
        <v>1291</v>
      </c>
      <c r="F427" s="194" t="s">
        <v>1292</v>
      </c>
      <c r="G427" s="195" t="s">
        <v>149</v>
      </c>
      <c r="H427" s="196">
        <v>71.028000000000006</v>
      </c>
      <c r="I427" s="197"/>
      <c r="J427" s="198">
        <f>ROUND(I427*H427,2)</f>
        <v>0</v>
      </c>
      <c r="K427" s="194" t="s">
        <v>150</v>
      </c>
      <c r="L427" s="61"/>
      <c r="M427" s="199" t="s">
        <v>21</v>
      </c>
      <c r="N427" s="200" t="s">
        <v>43</v>
      </c>
      <c r="O427" s="42"/>
      <c r="P427" s="201">
        <f>O427*H427</f>
        <v>0</v>
      </c>
      <c r="Q427" s="201">
        <v>0.21251999999999999</v>
      </c>
      <c r="R427" s="201">
        <f>Q427*H427</f>
        <v>15.09487056</v>
      </c>
      <c r="S427" s="201">
        <v>0</v>
      </c>
      <c r="T427" s="202">
        <f>S427*H427</f>
        <v>0</v>
      </c>
      <c r="AR427" s="24" t="s">
        <v>151</v>
      </c>
      <c r="AT427" s="24" t="s">
        <v>146</v>
      </c>
      <c r="AU427" s="24" t="s">
        <v>82</v>
      </c>
      <c r="AY427" s="24" t="s">
        <v>144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24" t="s">
        <v>80</v>
      </c>
      <c r="BK427" s="203">
        <f>ROUND(I427*H427,2)</f>
        <v>0</v>
      </c>
      <c r="BL427" s="24" t="s">
        <v>151</v>
      </c>
      <c r="BM427" s="24" t="s">
        <v>2043</v>
      </c>
    </row>
    <row r="428" spans="2:65" s="1" customFormat="1" ht="13.5">
      <c r="B428" s="41"/>
      <c r="C428" s="63"/>
      <c r="D428" s="204" t="s">
        <v>153</v>
      </c>
      <c r="E428" s="63"/>
      <c r="F428" s="205" t="s">
        <v>1292</v>
      </c>
      <c r="G428" s="63"/>
      <c r="H428" s="63"/>
      <c r="I428" s="163"/>
      <c r="J428" s="63"/>
      <c r="K428" s="63"/>
      <c r="L428" s="61"/>
      <c r="M428" s="206"/>
      <c r="N428" s="42"/>
      <c r="O428" s="42"/>
      <c r="P428" s="42"/>
      <c r="Q428" s="42"/>
      <c r="R428" s="42"/>
      <c r="S428" s="42"/>
      <c r="T428" s="78"/>
      <c r="AT428" s="24" t="s">
        <v>153</v>
      </c>
      <c r="AU428" s="24" t="s">
        <v>82</v>
      </c>
    </row>
    <row r="429" spans="2:65" s="12" customFormat="1" ht="13.5">
      <c r="B429" s="219"/>
      <c r="C429" s="220"/>
      <c r="D429" s="204" t="s">
        <v>155</v>
      </c>
      <c r="E429" s="221" t="s">
        <v>21</v>
      </c>
      <c r="F429" s="222" t="s">
        <v>1294</v>
      </c>
      <c r="G429" s="220"/>
      <c r="H429" s="221" t="s">
        <v>21</v>
      </c>
      <c r="I429" s="223"/>
      <c r="J429" s="220"/>
      <c r="K429" s="220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155</v>
      </c>
      <c r="AU429" s="228" t="s">
        <v>82</v>
      </c>
      <c r="AV429" s="12" t="s">
        <v>80</v>
      </c>
      <c r="AW429" s="12" t="s">
        <v>35</v>
      </c>
      <c r="AX429" s="12" t="s">
        <v>72</v>
      </c>
      <c r="AY429" s="228" t="s">
        <v>144</v>
      </c>
    </row>
    <row r="430" spans="2:65" s="11" customFormat="1" ht="13.5">
      <c r="B430" s="207"/>
      <c r="C430" s="208"/>
      <c r="D430" s="204" t="s">
        <v>155</v>
      </c>
      <c r="E430" s="209" t="s">
        <v>21</v>
      </c>
      <c r="F430" s="210" t="s">
        <v>1295</v>
      </c>
      <c r="G430" s="208"/>
      <c r="H430" s="211">
        <v>9.6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1" customFormat="1" ht="13.5">
      <c r="B431" s="207"/>
      <c r="C431" s="208"/>
      <c r="D431" s="204" t="s">
        <v>155</v>
      </c>
      <c r="E431" s="209" t="s">
        <v>21</v>
      </c>
      <c r="F431" s="210" t="s">
        <v>2044</v>
      </c>
      <c r="G431" s="208"/>
      <c r="H431" s="211">
        <v>31.17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155</v>
      </c>
      <c r="AU431" s="217" t="s">
        <v>82</v>
      </c>
      <c r="AV431" s="11" t="s">
        <v>82</v>
      </c>
      <c r="AW431" s="11" t="s">
        <v>35</v>
      </c>
      <c r="AX431" s="11" t="s">
        <v>72</v>
      </c>
      <c r="AY431" s="217" t="s">
        <v>144</v>
      </c>
    </row>
    <row r="432" spans="2:65" s="11" customFormat="1" ht="13.5">
      <c r="B432" s="207"/>
      <c r="C432" s="208"/>
      <c r="D432" s="204" t="s">
        <v>155</v>
      </c>
      <c r="E432" s="209" t="s">
        <v>21</v>
      </c>
      <c r="F432" s="210" t="s">
        <v>2045</v>
      </c>
      <c r="G432" s="208"/>
      <c r="H432" s="211">
        <v>14.04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 ht="13.5">
      <c r="B433" s="207"/>
      <c r="C433" s="208"/>
      <c r="D433" s="204" t="s">
        <v>155</v>
      </c>
      <c r="E433" s="209" t="s">
        <v>21</v>
      </c>
      <c r="F433" s="210" t="s">
        <v>2046</v>
      </c>
      <c r="G433" s="208"/>
      <c r="H433" s="211">
        <v>4.05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1" customFormat="1" ht="13.5">
      <c r="B434" s="207"/>
      <c r="C434" s="208"/>
      <c r="D434" s="204" t="s">
        <v>155</v>
      </c>
      <c r="E434" s="209" t="s">
        <v>21</v>
      </c>
      <c r="F434" s="210" t="s">
        <v>2047</v>
      </c>
      <c r="G434" s="208"/>
      <c r="H434" s="211">
        <v>12.167999999999999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155</v>
      </c>
      <c r="AU434" s="217" t="s">
        <v>82</v>
      </c>
      <c r="AV434" s="11" t="s">
        <v>82</v>
      </c>
      <c r="AW434" s="11" t="s">
        <v>35</v>
      </c>
      <c r="AX434" s="11" t="s">
        <v>72</v>
      </c>
      <c r="AY434" s="217" t="s">
        <v>144</v>
      </c>
    </row>
    <row r="435" spans="2:65" s="13" customFormat="1" ht="13.5">
      <c r="B435" s="245"/>
      <c r="C435" s="246"/>
      <c r="D435" s="204" t="s">
        <v>155</v>
      </c>
      <c r="E435" s="247" t="s">
        <v>21</v>
      </c>
      <c r="F435" s="248" t="s">
        <v>947</v>
      </c>
      <c r="G435" s="246"/>
      <c r="H435" s="249">
        <v>71.028000000000006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155</v>
      </c>
      <c r="AU435" s="255" t="s">
        <v>82</v>
      </c>
      <c r="AV435" s="13" t="s">
        <v>151</v>
      </c>
      <c r="AW435" s="13" t="s">
        <v>35</v>
      </c>
      <c r="AX435" s="13" t="s">
        <v>80</v>
      </c>
      <c r="AY435" s="255" t="s">
        <v>144</v>
      </c>
    </row>
    <row r="436" spans="2:65" s="1" customFormat="1" ht="16.5" customHeight="1">
      <c r="B436" s="41"/>
      <c r="C436" s="192" t="s">
        <v>1298</v>
      </c>
      <c r="D436" s="192" t="s">
        <v>146</v>
      </c>
      <c r="E436" s="193" t="s">
        <v>1299</v>
      </c>
      <c r="F436" s="194" t="s">
        <v>1300</v>
      </c>
      <c r="G436" s="195" t="s">
        <v>183</v>
      </c>
      <c r="H436" s="196">
        <v>7.98</v>
      </c>
      <c r="I436" s="197"/>
      <c r="J436" s="198">
        <f>ROUND(I436*H436,2)</f>
        <v>0</v>
      </c>
      <c r="K436" s="194" t="s">
        <v>150</v>
      </c>
      <c r="L436" s="61"/>
      <c r="M436" s="199" t="s">
        <v>21</v>
      </c>
      <c r="N436" s="200" t="s">
        <v>43</v>
      </c>
      <c r="O436" s="42"/>
      <c r="P436" s="201">
        <f>O436*H436</f>
        <v>0</v>
      </c>
      <c r="Q436" s="201">
        <v>2.234</v>
      </c>
      <c r="R436" s="201">
        <f>Q436*H436</f>
        <v>17.82732</v>
      </c>
      <c r="S436" s="201">
        <v>0</v>
      </c>
      <c r="T436" s="202">
        <f>S436*H436</f>
        <v>0</v>
      </c>
      <c r="AR436" s="24" t="s">
        <v>151</v>
      </c>
      <c r="AT436" s="24" t="s">
        <v>146</v>
      </c>
      <c r="AU436" s="24" t="s">
        <v>82</v>
      </c>
      <c r="AY436" s="24" t="s">
        <v>144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80</v>
      </c>
      <c r="BK436" s="203">
        <f>ROUND(I436*H436,2)</f>
        <v>0</v>
      </c>
      <c r="BL436" s="24" t="s">
        <v>151</v>
      </c>
      <c r="BM436" s="24" t="s">
        <v>2048</v>
      </c>
    </row>
    <row r="437" spans="2:65" s="1" customFormat="1" ht="13.5">
      <c r="B437" s="41"/>
      <c r="C437" s="63"/>
      <c r="D437" s="204" t="s">
        <v>153</v>
      </c>
      <c r="E437" s="63"/>
      <c r="F437" s="205" t="s">
        <v>1300</v>
      </c>
      <c r="G437" s="63"/>
      <c r="H437" s="63"/>
      <c r="I437" s="163"/>
      <c r="J437" s="63"/>
      <c r="K437" s="63"/>
      <c r="L437" s="61"/>
      <c r="M437" s="206"/>
      <c r="N437" s="42"/>
      <c r="O437" s="42"/>
      <c r="P437" s="42"/>
      <c r="Q437" s="42"/>
      <c r="R437" s="42"/>
      <c r="S437" s="42"/>
      <c r="T437" s="78"/>
      <c r="AT437" s="24" t="s">
        <v>153</v>
      </c>
      <c r="AU437" s="24" t="s">
        <v>82</v>
      </c>
    </row>
    <row r="438" spans="2:65" s="12" customFormat="1" ht="13.5">
      <c r="B438" s="219"/>
      <c r="C438" s="220"/>
      <c r="D438" s="204" t="s">
        <v>155</v>
      </c>
      <c r="E438" s="221" t="s">
        <v>21</v>
      </c>
      <c r="F438" s="222" t="s">
        <v>1302</v>
      </c>
      <c r="G438" s="220"/>
      <c r="H438" s="221" t="s">
        <v>21</v>
      </c>
      <c r="I438" s="223"/>
      <c r="J438" s="220"/>
      <c r="K438" s="220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155</v>
      </c>
      <c r="AU438" s="228" t="s">
        <v>82</v>
      </c>
      <c r="AV438" s="12" t="s">
        <v>80</v>
      </c>
      <c r="AW438" s="12" t="s">
        <v>35</v>
      </c>
      <c r="AX438" s="12" t="s">
        <v>72</v>
      </c>
      <c r="AY438" s="228" t="s">
        <v>144</v>
      </c>
    </row>
    <row r="439" spans="2:65" s="11" customFormat="1" ht="13.5">
      <c r="B439" s="207"/>
      <c r="C439" s="208"/>
      <c r="D439" s="204" t="s">
        <v>155</v>
      </c>
      <c r="E439" s="209" t="s">
        <v>21</v>
      </c>
      <c r="F439" s="210" t="s">
        <v>1303</v>
      </c>
      <c r="G439" s="208"/>
      <c r="H439" s="211">
        <v>4.0599999999999996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1" customFormat="1" ht="13.5">
      <c r="B440" s="207"/>
      <c r="C440" s="208"/>
      <c r="D440" s="204" t="s">
        <v>155</v>
      </c>
      <c r="E440" s="209" t="s">
        <v>21</v>
      </c>
      <c r="F440" s="210" t="s">
        <v>2049</v>
      </c>
      <c r="G440" s="208"/>
      <c r="H440" s="211">
        <v>3.92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155</v>
      </c>
      <c r="AU440" s="217" t="s">
        <v>82</v>
      </c>
      <c r="AV440" s="11" t="s">
        <v>82</v>
      </c>
      <c r="AW440" s="11" t="s">
        <v>35</v>
      </c>
      <c r="AX440" s="11" t="s">
        <v>72</v>
      </c>
      <c r="AY440" s="217" t="s">
        <v>144</v>
      </c>
    </row>
    <row r="441" spans="2:65" s="13" customFormat="1" ht="13.5">
      <c r="B441" s="245"/>
      <c r="C441" s="246"/>
      <c r="D441" s="204" t="s">
        <v>155</v>
      </c>
      <c r="E441" s="247" t="s">
        <v>21</v>
      </c>
      <c r="F441" s="248" t="s">
        <v>947</v>
      </c>
      <c r="G441" s="246"/>
      <c r="H441" s="249">
        <v>7.98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AT441" s="255" t="s">
        <v>155</v>
      </c>
      <c r="AU441" s="255" t="s">
        <v>82</v>
      </c>
      <c r="AV441" s="13" t="s">
        <v>151</v>
      </c>
      <c r="AW441" s="13" t="s">
        <v>35</v>
      </c>
      <c r="AX441" s="13" t="s">
        <v>80</v>
      </c>
      <c r="AY441" s="255" t="s">
        <v>144</v>
      </c>
    </row>
    <row r="442" spans="2:65" s="1" customFormat="1" ht="16.5" customHeight="1">
      <c r="B442" s="41"/>
      <c r="C442" s="192" t="s">
        <v>1305</v>
      </c>
      <c r="D442" s="192" t="s">
        <v>146</v>
      </c>
      <c r="E442" s="193" t="s">
        <v>1306</v>
      </c>
      <c r="F442" s="194" t="s">
        <v>1307</v>
      </c>
      <c r="G442" s="195" t="s">
        <v>183</v>
      </c>
      <c r="H442" s="196">
        <v>16.039000000000001</v>
      </c>
      <c r="I442" s="197"/>
      <c r="J442" s="198">
        <f>ROUND(I442*H442,2)</f>
        <v>0</v>
      </c>
      <c r="K442" s="194" t="s">
        <v>150</v>
      </c>
      <c r="L442" s="61"/>
      <c r="M442" s="199" t="s">
        <v>21</v>
      </c>
      <c r="N442" s="200" t="s">
        <v>43</v>
      </c>
      <c r="O442" s="42"/>
      <c r="P442" s="201">
        <f>O442*H442</f>
        <v>0</v>
      </c>
      <c r="Q442" s="201">
        <v>2.4289999999999998</v>
      </c>
      <c r="R442" s="201">
        <f>Q442*H442</f>
        <v>38.958731</v>
      </c>
      <c r="S442" s="201">
        <v>0</v>
      </c>
      <c r="T442" s="202">
        <f>S442*H442</f>
        <v>0</v>
      </c>
      <c r="AR442" s="24" t="s">
        <v>151</v>
      </c>
      <c r="AT442" s="24" t="s">
        <v>146</v>
      </c>
      <c r="AU442" s="24" t="s">
        <v>82</v>
      </c>
      <c r="AY442" s="24" t="s">
        <v>144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24" t="s">
        <v>80</v>
      </c>
      <c r="BK442" s="203">
        <f>ROUND(I442*H442,2)</f>
        <v>0</v>
      </c>
      <c r="BL442" s="24" t="s">
        <v>151</v>
      </c>
      <c r="BM442" s="24" t="s">
        <v>2050</v>
      </c>
    </row>
    <row r="443" spans="2:65" s="1" customFormat="1" ht="13.5">
      <c r="B443" s="41"/>
      <c r="C443" s="63"/>
      <c r="D443" s="204" t="s">
        <v>153</v>
      </c>
      <c r="E443" s="63"/>
      <c r="F443" s="205" t="s">
        <v>1307</v>
      </c>
      <c r="G443" s="63"/>
      <c r="H443" s="63"/>
      <c r="I443" s="163"/>
      <c r="J443" s="63"/>
      <c r="K443" s="63"/>
      <c r="L443" s="61"/>
      <c r="M443" s="206"/>
      <c r="N443" s="42"/>
      <c r="O443" s="42"/>
      <c r="P443" s="42"/>
      <c r="Q443" s="42"/>
      <c r="R443" s="42"/>
      <c r="S443" s="42"/>
      <c r="T443" s="78"/>
      <c r="AT443" s="24" t="s">
        <v>153</v>
      </c>
      <c r="AU443" s="24" t="s">
        <v>82</v>
      </c>
    </row>
    <row r="444" spans="2:65" s="12" customFormat="1" ht="13.5">
      <c r="B444" s="219"/>
      <c r="C444" s="220"/>
      <c r="D444" s="204" t="s">
        <v>155</v>
      </c>
      <c r="E444" s="221" t="s">
        <v>21</v>
      </c>
      <c r="F444" s="222" t="s">
        <v>1309</v>
      </c>
      <c r="G444" s="220"/>
      <c r="H444" s="221" t="s">
        <v>21</v>
      </c>
      <c r="I444" s="223"/>
      <c r="J444" s="220"/>
      <c r="K444" s="220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155</v>
      </c>
      <c r="AU444" s="228" t="s">
        <v>82</v>
      </c>
      <c r="AV444" s="12" t="s">
        <v>80</v>
      </c>
      <c r="AW444" s="12" t="s">
        <v>35</v>
      </c>
      <c r="AX444" s="12" t="s">
        <v>72</v>
      </c>
      <c r="AY444" s="228" t="s">
        <v>144</v>
      </c>
    </row>
    <row r="445" spans="2:65" s="11" customFormat="1" ht="13.5">
      <c r="B445" s="207"/>
      <c r="C445" s="208"/>
      <c r="D445" s="204" t="s">
        <v>155</v>
      </c>
      <c r="E445" s="209" t="s">
        <v>21</v>
      </c>
      <c r="F445" s="210" t="s">
        <v>1310</v>
      </c>
      <c r="G445" s="208"/>
      <c r="H445" s="211">
        <v>0.96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155</v>
      </c>
      <c r="AU445" s="217" t="s">
        <v>82</v>
      </c>
      <c r="AV445" s="11" t="s">
        <v>82</v>
      </c>
      <c r="AW445" s="11" t="s">
        <v>35</v>
      </c>
      <c r="AX445" s="11" t="s">
        <v>72</v>
      </c>
      <c r="AY445" s="217" t="s">
        <v>144</v>
      </c>
    </row>
    <row r="446" spans="2:65" s="11" customFormat="1" ht="13.5">
      <c r="B446" s="207"/>
      <c r="C446" s="208"/>
      <c r="D446" s="204" t="s">
        <v>155</v>
      </c>
      <c r="E446" s="209" t="s">
        <v>21</v>
      </c>
      <c r="F446" s="210" t="s">
        <v>2051</v>
      </c>
      <c r="G446" s="208"/>
      <c r="H446" s="211">
        <v>3.117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155</v>
      </c>
      <c r="AU446" s="217" t="s">
        <v>82</v>
      </c>
      <c r="AV446" s="11" t="s">
        <v>82</v>
      </c>
      <c r="AW446" s="11" t="s">
        <v>35</v>
      </c>
      <c r="AX446" s="11" t="s">
        <v>72</v>
      </c>
      <c r="AY446" s="217" t="s">
        <v>144</v>
      </c>
    </row>
    <row r="447" spans="2:65" s="11" customFormat="1" ht="13.5">
      <c r="B447" s="207"/>
      <c r="C447" s="208"/>
      <c r="D447" s="204" t="s">
        <v>155</v>
      </c>
      <c r="E447" s="209" t="s">
        <v>21</v>
      </c>
      <c r="F447" s="210" t="s">
        <v>2052</v>
      </c>
      <c r="G447" s="208"/>
      <c r="H447" s="211">
        <v>10.34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72</v>
      </c>
      <c r="AY447" s="217" t="s">
        <v>144</v>
      </c>
    </row>
    <row r="448" spans="2:65" s="11" customFormat="1" ht="13.5">
      <c r="B448" s="207"/>
      <c r="C448" s="208"/>
      <c r="D448" s="204" t="s">
        <v>155</v>
      </c>
      <c r="E448" s="209" t="s">
        <v>21</v>
      </c>
      <c r="F448" s="210" t="s">
        <v>2053</v>
      </c>
      <c r="G448" s="208"/>
      <c r="H448" s="211">
        <v>0.40500000000000003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 ht="13.5">
      <c r="B449" s="207"/>
      <c r="C449" s="208"/>
      <c r="D449" s="204" t="s">
        <v>155</v>
      </c>
      <c r="E449" s="209" t="s">
        <v>21</v>
      </c>
      <c r="F449" s="210" t="s">
        <v>2054</v>
      </c>
      <c r="G449" s="208"/>
      <c r="H449" s="211">
        <v>1.2170000000000001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 ht="13.5">
      <c r="B450" s="245"/>
      <c r="C450" s="246"/>
      <c r="D450" s="204" t="s">
        <v>155</v>
      </c>
      <c r="E450" s="247" t="s">
        <v>21</v>
      </c>
      <c r="F450" s="248" t="s">
        <v>947</v>
      </c>
      <c r="G450" s="246"/>
      <c r="H450" s="249">
        <v>16.039000000000001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1313</v>
      </c>
      <c r="D451" s="192" t="s">
        <v>146</v>
      </c>
      <c r="E451" s="193" t="s">
        <v>1314</v>
      </c>
      <c r="F451" s="194" t="s">
        <v>1315</v>
      </c>
      <c r="G451" s="195" t="s">
        <v>183</v>
      </c>
      <c r="H451" s="196">
        <v>14.952</v>
      </c>
      <c r="I451" s="197"/>
      <c r="J451" s="198">
        <f>ROUND(I451*H451,2)</f>
        <v>0</v>
      </c>
      <c r="K451" s="194" t="s">
        <v>1952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2.49255</v>
      </c>
      <c r="R451" s="201">
        <f>Q451*H451</f>
        <v>37.268607600000003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2055</v>
      </c>
    </row>
    <row r="452" spans="2:65" s="1" customFormat="1" ht="13.5">
      <c r="B452" s="41"/>
      <c r="C452" s="63"/>
      <c r="D452" s="204" t="s">
        <v>153</v>
      </c>
      <c r="E452" s="63"/>
      <c r="F452" s="205" t="s">
        <v>1315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 ht="13.5">
      <c r="B453" s="219"/>
      <c r="C453" s="220"/>
      <c r="D453" s="204" t="s">
        <v>155</v>
      </c>
      <c r="E453" s="221" t="s">
        <v>21</v>
      </c>
      <c r="F453" s="222" t="s">
        <v>1317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2056</v>
      </c>
      <c r="G454" s="208"/>
      <c r="H454" s="211">
        <v>5.4720000000000004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 ht="13.5">
      <c r="B455" s="207"/>
      <c r="C455" s="208"/>
      <c r="D455" s="204" t="s">
        <v>155</v>
      </c>
      <c r="E455" s="209" t="s">
        <v>21</v>
      </c>
      <c r="F455" s="210" t="s">
        <v>2057</v>
      </c>
      <c r="G455" s="208"/>
      <c r="H455" s="211">
        <v>7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1" customFormat="1" ht="13.5">
      <c r="B456" s="207"/>
      <c r="C456" s="208"/>
      <c r="D456" s="204" t="s">
        <v>155</v>
      </c>
      <c r="E456" s="209" t="s">
        <v>21</v>
      </c>
      <c r="F456" s="210" t="s">
        <v>1901</v>
      </c>
      <c r="G456" s="208"/>
      <c r="H456" s="211">
        <v>2.48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155</v>
      </c>
      <c r="AU456" s="217" t="s">
        <v>82</v>
      </c>
      <c r="AV456" s="11" t="s">
        <v>82</v>
      </c>
      <c r="AW456" s="11" t="s">
        <v>35</v>
      </c>
      <c r="AX456" s="11" t="s">
        <v>72</v>
      </c>
      <c r="AY456" s="217" t="s">
        <v>144</v>
      </c>
    </row>
    <row r="457" spans="2:65" s="13" customFormat="1" ht="13.5">
      <c r="B457" s="245"/>
      <c r="C457" s="246"/>
      <c r="D457" s="204" t="s">
        <v>155</v>
      </c>
      <c r="E457" s="247" t="s">
        <v>21</v>
      </c>
      <c r="F457" s="248" t="s">
        <v>947</v>
      </c>
      <c r="G457" s="246"/>
      <c r="H457" s="249">
        <v>14.952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155</v>
      </c>
      <c r="AU457" s="255" t="s">
        <v>82</v>
      </c>
      <c r="AV457" s="13" t="s">
        <v>151</v>
      </c>
      <c r="AW457" s="13" t="s">
        <v>35</v>
      </c>
      <c r="AX457" s="13" t="s">
        <v>80</v>
      </c>
      <c r="AY457" s="255" t="s">
        <v>144</v>
      </c>
    </row>
    <row r="458" spans="2:65" s="1" customFormat="1" ht="16.5" customHeight="1">
      <c r="B458" s="41"/>
      <c r="C458" s="192" t="s">
        <v>1320</v>
      </c>
      <c r="D458" s="192" t="s">
        <v>146</v>
      </c>
      <c r="E458" s="193" t="s">
        <v>1321</v>
      </c>
      <c r="F458" s="194" t="s">
        <v>1322</v>
      </c>
      <c r="G458" s="195" t="s">
        <v>149</v>
      </c>
      <c r="H458" s="196">
        <v>25.56</v>
      </c>
      <c r="I458" s="197"/>
      <c r="J458" s="198">
        <f>ROUND(I458*H458,2)</f>
        <v>0</v>
      </c>
      <c r="K458" s="194" t="s">
        <v>150</v>
      </c>
      <c r="L458" s="61"/>
      <c r="M458" s="199" t="s">
        <v>21</v>
      </c>
      <c r="N458" s="200" t="s">
        <v>43</v>
      </c>
      <c r="O458" s="42"/>
      <c r="P458" s="201">
        <f>O458*H458</f>
        <v>0</v>
      </c>
      <c r="Q458" s="201">
        <v>6.3200000000000001E-3</v>
      </c>
      <c r="R458" s="201">
        <f>Q458*H458</f>
        <v>0.16153919999999999</v>
      </c>
      <c r="S458" s="201">
        <v>0</v>
      </c>
      <c r="T458" s="202">
        <f>S458*H458</f>
        <v>0</v>
      </c>
      <c r="AR458" s="24" t="s">
        <v>151</v>
      </c>
      <c r="AT458" s="24" t="s">
        <v>146</v>
      </c>
      <c r="AU458" s="24" t="s">
        <v>82</v>
      </c>
      <c r="AY458" s="24" t="s">
        <v>144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4" t="s">
        <v>80</v>
      </c>
      <c r="BK458" s="203">
        <f>ROUND(I458*H458,2)</f>
        <v>0</v>
      </c>
      <c r="BL458" s="24" t="s">
        <v>151</v>
      </c>
      <c r="BM458" s="24" t="s">
        <v>2058</v>
      </c>
    </row>
    <row r="459" spans="2:65" s="1" customFormat="1" ht="13.5">
      <c r="B459" s="41"/>
      <c r="C459" s="63"/>
      <c r="D459" s="204" t="s">
        <v>153</v>
      </c>
      <c r="E459" s="63"/>
      <c r="F459" s="205" t="s">
        <v>1322</v>
      </c>
      <c r="G459" s="63"/>
      <c r="H459" s="63"/>
      <c r="I459" s="163"/>
      <c r="J459" s="63"/>
      <c r="K459" s="63"/>
      <c r="L459" s="61"/>
      <c r="M459" s="206"/>
      <c r="N459" s="42"/>
      <c r="O459" s="42"/>
      <c r="P459" s="42"/>
      <c r="Q459" s="42"/>
      <c r="R459" s="42"/>
      <c r="S459" s="42"/>
      <c r="T459" s="78"/>
      <c r="AT459" s="24" t="s">
        <v>153</v>
      </c>
      <c r="AU459" s="24" t="s">
        <v>82</v>
      </c>
    </row>
    <row r="460" spans="2:65" s="12" customFormat="1" ht="13.5">
      <c r="B460" s="219"/>
      <c r="C460" s="220"/>
      <c r="D460" s="204" t="s">
        <v>155</v>
      </c>
      <c r="E460" s="221" t="s">
        <v>21</v>
      </c>
      <c r="F460" s="222" t="s">
        <v>1324</v>
      </c>
      <c r="G460" s="220"/>
      <c r="H460" s="221" t="s">
        <v>21</v>
      </c>
      <c r="I460" s="223"/>
      <c r="J460" s="220"/>
      <c r="K460" s="220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155</v>
      </c>
      <c r="AU460" s="228" t="s">
        <v>82</v>
      </c>
      <c r="AV460" s="12" t="s">
        <v>80</v>
      </c>
      <c r="AW460" s="12" t="s">
        <v>35</v>
      </c>
      <c r="AX460" s="12" t="s">
        <v>72</v>
      </c>
      <c r="AY460" s="228" t="s">
        <v>144</v>
      </c>
    </row>
    <row r="461" spans="2:65" s="11" customFormat="1" ht="13.5">
      <c r="B461" s="207"/>
      <c r="C461" s="208"/>
      <c r="D461" s="204" t="s">
        <v>155</v>
      </c>
      <c r="E461" s="209" t="s">
        <v>21</v>
      </c>
      <c r="F461" s="210" t="s">
        <v>2059</v>
      </c>
      <c r="G461" s="208"/>
      <c r="H461" s="211">
        <v>19.2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155</v>
      </c>
      <c r="AU461" s="217" t="s">
        <v>82</v>
      </c>
      <c r="AV461" s="11" t="s">
        <v>82</v>
      </c>
      <c r="AW461" s="11" t="s">
        <v>35</v>
      </c>
      <c r="AX461" s="11" t="s">
        <v>72</v>
      </c>
      <c r="AY461" s="217" t="s">
        <v>144</v>
      </c>
    </row>
    <row r="462" spans="2:65" s="11" customFormat="1" ht="13.5">
      <c r="B462" s="207"/>
      <c r="C462" s="208"/>
      <c r="D462" s="204" t="s">
        <v>155</v>
      </c>
      <c r="E462" s="209" t="s">
        <v>21</v>
      </c>
      <c r="F462" s="210" t="s">
        <v>2060</v>
      </c>
      <c r="G462" s="208"/>
      <c r="H462" s="211">
        <v>6.36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155</v>
      </c>
      <c r="AU462" s="217" t="s">
        <v>82</v>
      </c>
      <c r="AV462" s="11" t="s">
        <v>82</v>
      </c>
      <c r="AW462" s="11" t="s">
        <v>35</v>
      </c>
      <c r="AX462" s="11" t="s">
        <v>72</v>
      </c>
      <c r="AY462" s="217" t="s">
        <v>144</v>
      </c>
    </row>
    <row r="463" spans="2:65" s="13" customFormat="1" ht="13.5">
      <c r="B463" s="245"/>
      <c r="C463" s="246"/>
      <c r="D463" s="204" t="s">
        <v>155</v>
      </c>
      <c r="E463" s="247" t="s">
        <v>21</v>
      </c>
      <c r="F463" s="248" t="s">
        <v>947</v>
      </c>
      <c r="G463" s="246"/>
      <c r="H463" s="249">
        <v>25.56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AT463" s="255" t="s">
        <v>155</v>
      </c>
      <c r="AU463" s="255" t="s">
        <v>82</v>
      </c>
      <c r="AV463" s="13" t="s">
        <v>151</v>
      </c>
      <c r="AW463" s="13" t="s">
        <v>35</v>
      </c>
      <c r="AX463" s="13" t="s">
        <v>80</v>
      </c>
      <c r="AY463" s="255" t="s">
        <v>144</v>
      </c>
    </row>
    <row r="464" spans="2:65" s="1" customFormat="1" ht="16.5" customHeight="1">
      <c r="B464" s="41"/>
      <c r="C464" s="192" t="s">
        <v>1327</v>
      </c>
      <c r="D464" s="192" t="s">
        <v>146</v>
      </c>
      <c r="E464" s="193" t="s">
        <v>1328</v>
      </c>
      <c r="F464" s="194" t="s">
        <v>1329</v>
      </c>
      <c r="G464" s="195" t="s">
        <v>183</v>
      </c>
      <c r="H464" s="196">
        <v>5.76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2.28268</v>
      </c>
      <c r="R464" s="201">
        <f>Q464*H464</f>
        <v>13.148236799999999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2061</v>
      </c>
    </row>
    <row r="465" spans="2:65" s="1" customFormat="1" ht="13.5">
      <c r="B465" s="41"/>
      <c r="C465" s="63"/>
      <c r="D465" s="204" t="s">
        <v>153</v>
      </c>
      <c r="E465" s="63"/>
      <c r="F465" s="205" t="s">
        <v>1329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1" customFormat="1" ht="13.5">
      <c r="B466" s="207"/>
      <c r="C466" s="208"/>
      <c r="D466" s="204" t="s">
        <v>155</v>
      </c>
      <c r="E466" s="209" t="s">
        <v>21</v>
      </c>
      <c r="F466" s="210" t="s">
        <v>2062</v>
      </c>
      <c r="G466" s="208"/>
      <c r="H466" s="211">
        <v>5.76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80</v>
      </c>
      <c r="AY466" s="217" t="s">
        <v>144</v>
      </c>
    </row>
    <row r="467" spans="2:65" s="1" customFormat="1" ht="16.5" customHeight="1">
      <c r="B467" s="41"/>
      <c r="C467" s="192" t="s">
        <v>1332</v>
      </c>
      <c r="D467" s="192" t="s">
        <v>146</v>
      </c>
      <c r="E467" s="193" t="s">
        <v>1333</v>
      </c>
      <c r="F467" s="194" t="s">
        <v>1334</v>
      </c>
      <c r="G467" s="195" t="s">
        <v>183</v>
      </c>
      <c r="H467" s="196">
        <v>2.64</v>
      </c>
      <c r="I467" s="197"/>
      <c r="J467" s="198">
        <f>ROUND(I467*H467,2)</f>
        <v>0</v>
      </c>
      <c r="K467" s="194" t="s">
        <v>150</v>
      </c>
      <c r="L467" s="61"/>
      <c r="M467" s="199" t="s">
        <v>21</v>
      </c>
      <c r="N467" s="200" t="s">
        <v>43</v>
      </c>
      <c r="O467" s="42"/>
      <c r="P467" s="201">
        <f>O467*H467</f>
        <v>0</v>
      </c>
      <c r="Q467" s="201">
        <v>2.4127200000000002</v>
      </c>
      <c r="R467" s="201">
        <f>Q467*H467</f>
        <v>6.3695808000000005</v>
      </c>
      <c r="S467" s="201">
        <v>0</v>
      </c>
      <c r="T467" s="202">
        <f>S467*H467</f>
        <v>0</v>
      </c>
      <c r="AR467" s="24" t="s">
        <v>151</v>
      </c>
      <c r="AT467" s="24" t="s">
        <v>146</v>
      </c>
      <c r="AU467" s="24" t="s">
        <v>82</v>
      </c>
      <c r="AY467" s="24" t="s">
        <v>144</v>
      </c>
      <c r="BE467" s="203">
        <f>IF(N467="základní",J467,0)</f>
        <v>0</v>
      </c>
      <c r="BF467" s="203">
        <f>IF(N467="snížená",J467,0)</f>
        <v>0</v>
      </c>
      <c r="BG467" s="203">
        <f>IF(N467="zákl. přenesená",J467,0)</f>
        <v>0</v>
      </c>
      <c r="BH467" s="203">
        <f>IF(N467="sníž. přenesená",J467,0)</f>
        <v>0</v>
      </c>
      <c r="BI467" s="203">
        <f>IF(N467="nulová",J467,0)</f>
        <v>0</v>
      </c>
      <c r="BJ467" s="24" t="s">
        <v>80</v>
      </c>
      <c r="BK467" s="203">
        <f>ROUND(I467*H467,2)</f>
        <v>0</v>
      </c>
      <c r="BL467" s="24" t="s">
        <v>151</v>
      </c>
      <c r="BM467" s="24" t="s">
        <v>2063</v>
      </c>
    </row>
    <row r="468" spans="2:65" s="1" customFormat="1" ht="13.5">
      <c r="B468" s="41"/>
      <c r="C468" s="63"/>
      <c r="D468" s="204" t="s">
        <v>153</v>
      </c>
      <c r="E468" s="63"/>
      <c r="F468" s="205" t="s">
        <v>1334</v>
      </c>
      <c r="G468" s="63"/>
      <c r="H468" s="63"/>
      <c r="I468" s="163"/>
      <c r="J468" s="63"/>
      <c r="K468" s="63"/>
      <c r="L468" s="61"/>
      <c r="M468" s="206"/>
      <c r="N468" s="42"/>
      <c r="O468" s="42"/>
      <c r="P468" s="42"/>
      <c r="Q468" s="42"/>
      <c r="R468" s="42"/>
      <c r="S468" s="42"/>
      <c r="T468" s="78"/>
      <c r="AT468" s="24" t="s">
        <v>153</v>
      </c>
      <c r="AU468" s="24" t="s">
        <v>82</v>
      </c>
    </row>
    <row r="469" spans="2:65" s="12" customFormat="1" ht="13.5">
      <c r="B469" s="219"/>
      <c r="C469" s="220"/>
      <c r="D469" s="204" t="s">
        <v>155</v>
      </c>
      <c r="E469" s="221" t="s">
        <v>21</v>
      </c>
      <c r="F469" s="222" t="s">
        <v>1336</v>
      </c>
      <c r="G469" s="220"/>
      <c r="H469" s="221" t="s">
        <v>21</v>
      </c>
      <c r="I469" s="223"/>
      <c r="J469" s="220"/>
      <c r="K469" s="220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155</v>
      </c>
      <c r="AU469" s="228" t="s">
        <v>82</v>
      </c>
      <c r="AV469" s="12" t="s">
        <v>80</v>
      </c>
      <c r="AW469" s="12" t="s">
        <v>35</v>
      </c>
      <c r="AX469" s="12" t="s">
        <v>72</v>
      </c>
      <c r="AY469" s="228" t="s">
        <v>144</v>
      </c>
    </row>
    <row r="470" spans="2:65" s="11" customFormat="1" ht="13.5">
      <c r="B470" s="207"/>
      <c r="C470" s="208"/>
      <c r="D470" s="204" t="s">
        <v>155</v>
      </c>
      <c r="E470" s="209" t="s">
        <v>21</v>
      </c>
      <c r="F470" s="210" t="s">
        <v>2064</v>
      </c>
      <c r="G470" s="208"/>
      <c r="H470" s="211">
        <v>2.64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25.5" customHeight="1">
      <c r="B471" s="41"/>
      <c r="C471" s="192" t="s">
        <v>1338</v>
      </c>
      <c r="D471" s="192" t="s">
        <v>146</v>
      </c>
      <c r="E471" s="193" t="s">
        <v>1339</v>
      </c>
      <c r="F471" s="194" t="s">
        <v>1340</v>
      </c>
      <c r="G471" s="195" t="s">
        <v>149</v>
      </c>
      <c r="H471" s="196">
        <v>96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1E-3</v>
      </c>
      <c r="R471" s="201">
        <f>Q471*H471</f>
        <v>9.6000000000000002E-2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2065</v>
      </c>
    </row>
    <row r="472" spans="2:65" s="1" customFormat="1" ht="13.5">
      <c r="B472" s="41"/>
      <c r="C472" s="63"/>
      <c r="D472" s="204" t="s">
        <v>153</v>
      </c>
      <c r="E472" s="63"/>
      <c r="F472" s="205" t="s">
        <v>1340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 ht="27">
      <c r="B473" s="219"/>
      <c r="C473" s="220"/>
      <c r="D473" s="204" t="s">
        <v>155</v>
      </c>
      <c r="E473" s="221" t="s">
        <v>21</v>
      </c>
      <c r="F473" s="222" t="s">
        <v>1342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 ht="13.5">
      <c r="B474" s="207"/>
      <c r="C474" s="208"/>
      <c r="D474" s="204" t="s">
        <v>155</v>
      </c>
      <c r="E474" s="209" t="s">
        <v>21</v>
      </c>
      <c r="F474" s="210" t="s">
        <v>2066</v>
      </c>
      <c r="G474" s="208"/>
      <c r="H474" s="211">
        <v>96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229" t="s">
        <v>1344</v>
      </c>
      <c r="D475" s="229" t="s">
        <v>273</v>
      </c>
      <c r="E475" s="230" t="s">
        <v>1345</v>
      </c>
      <c r="F475" s="231" t="s">
        <v>1346</v>
      </c>
      <c r="G475" s="232" t="s">
        <v>149</v>
      </c>
      <c r="H475" s="233">
        <v>110.4</v>
      </c>
      <c r="I475" s="234"/>
      <c r="J475" s="235">
        <f>ROUND(I475*H475,2)</f>
        <v>0</v>
      </c>
      <c r="K475" s="231" t="s">
        <v>150</v>
      </c>
      <c r="L475" s="236"/>
      <c r="M475" s="237" t="s">
        <v>21</v>
      </c>
      <c r="N475" s="238" t="s">
        <v>43</v>
      </c>
      <c r="O475" s="42"/>
      <c r="P475" s="201">
        <f>O475*H475</f>
        <v>0</v>
      </c>
      <c r="Q475" s="201">
        <v>2.4199999999999998E-3</v>
      </c>
      <c r="R475" s="201">
        <f>Q475*H475</f>
        <v>0.26716800000000002</v>
      </c>
      <c r="S475" s="201">
        <v>0</v>
      </c>
      <c r="T475" s="202">
        <f>S475*H475</f>
        <v>0</v>
      </c>
      <c r="AR475" s="24" t="s">
        <v>193</v>
      </c>
      <c r="AT475" s="24" t="s">
        <v>273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2067</v>
      </c>
    </row>
    <row r="476" spans="2:65" s="1" customFormat="1" ht="13.5">
      <c r="B476" s="41"/>
      <c r="C476" s="63"/>
      <c r="D476" s="204" t="s">
        <v>153</v>
      </c>
      <c r="E476" s="63"/>
      <c r="F476" s="205" t="s">
        <v>1346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1" customFormat="1" ht="13.5">
      <c r="B477" s="207"/>
      <c r="C477" s="208"/>
      <c r="D477" s="204" t="s">
        <v>155</v>
      </c>
      <c r="E477" s="209" t="s">
        <v>21</v>
      </c>
      <c r="F477" s="210" t="s">
        <v>2068</v>
      </c>
      <c r="G477" s="208"/>
      <c r="H477" s="211">
        <v>110.4</v>
      </c>
      <c r="I477" s="212"/>
      <c r="J477" s="208"/>
      <c r="K477" s="208"/>
      <c r="L477" s="213"/>
      <c r="M477" s="214"/>
      <c r="N477" s="215"/>
      <c r="O477" s="215"/>
      <c r="P477" s="215"/>
      <c r="Q477" s="215"/>
      <c r="R477" s="215"/>
      <c r="S477" s="215"/>
      <c r="T477" s="216"/>
      <c r="AT477" s="217" t="s">
        <v>155</v>
      </c>
      <c r="AU477" s="217" t="s">
        <v>82</v>
      </c>
      <c r="AV477" s="11" t="s">
        <v>82</v>
      </c>
      <c r="AW477" s="11" t="s">
        <v>35</v>
      </c>
      <c r="AX477" s="11" t="s">
        <v>80</v>
      </c>
      <c r="AY477" s="217" t="s">
        <v>144</v>
      </c>
    </row>
    <row r="478" spans="2:65" s="1" customFormat="1" ht="16.5" customHeight="1">
      <c r="B478" s="41"/>
      <c r="C478" s="192" t="s">
        <v>1349</v>
      </c>
      <c r="D478" s="192" t="s">
        <v>146</v>
      </c>
      <c r="E478" s="193" t="s">
        <v>1350</v>
      </c>
      <c r="F478" s="194" t="s">
        <v>1351</v>
      </c>
      <c r="G478" s="195" t="s">
        <v>183</v>
      </c>
      <c r="H478" s="196">
        <v>2.8079999999999998</v>
      </c>
      <c r="I478" s="197"/>
      <c r="J478" s="198">
        <f>ROUND(I478*H478,2)</f>
        <v>0</v>
      </c>
      <c r="K478" s="194" t="s">
        <v>150</v>
      </c>
      <c r="L478" s="61"/>
      <c r="M478" s="199" t="s">
        <v>21</v>
      </c>
      <c r="N478" s="200" t="s">
        <v>43</v>
      </c>
      <c r="O478" s="42"/>
      <c r="P478" s="201">
        <f>O478*H478</f>
        <v>0</v>
      </c>
      <c r="Q478" s="201">
        <v>2.4142999999999999</v>
      </c>
      <c r="R478" s="201">
        <f>Q478*H478</f>
        <v>6.779354399999999</v>
      </c>
      <c r="S478" s="201">
        <v>0</v>
      </c>
      <c r="T478" s="202">
        <f>S478*H478</f>
        <v>0</v>
      </c>
      <c r="AR478" s="24" t="s">
        <v>151</v>
      </c>
      <c r="AT478" s="24" t="s">
        <v>146</v>
      </c>
      <c r="AU478" s="24" t="s">
        <v>82</v>
      </c>
      <c r="AY478" s="24" t="s">
        <v>144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4" t="s">
        <v>80</v>
      </c>
      <c r="BK478" s="203">
        <f>ROUND(I478*H478,2)</f>
        <v>0</v>
      </c>
      <c r="BL478" s="24" t="s">
        <v>151</v>
      </c>
      <c r="BM478" s="24" t="s">
        <v>2069</v>
      </c>
    </row>
    <row r="479" spans="2:65" s="1" customFormat="1" ht="13.5">
      <c r="B479" s="41"/>
      <c r="C479" s="63"/>
      <c r="D479" s="204" t="s">
        <v>153</v>
      </c>
      <c r="E479" s="63"/>
      <c r="F479" s="205" t="s">
        <v>1351</v>
      </c>
      <c r="G479" s="63"/>
      <c r="H479" s="63"/>
      <c r="I479" s="163"/>
      <c r="J479" s="63"/>
      <c r="K479" s="63"/>
      <c r="L479" s="61"/>
      <c r="M479" s="206"/>
      <c r="N479" s="42"/>
      <c r="O479" s="42"/>
      <c r="P479" s="42"/>
      <c r="Q479" s="42"/>
      <c r="R479" s="42"/>
      <c r="S479" s="42"/>
      <c r="T479" s="78"/>
      <c r="AT479" s="24" t="s">
        <v>153</v>
      </c>
      <c r="AU479" s="24" t="s">
        <v>82</v>
      </c>
    </row>
    <row r="480" spans="2:65" s="12" customFormat="1" ht="13.5">
      <c r="B480" s="219"/>
      <c r="C480" s="220"/>
      <c r="D480" s="204" t="s">
        <v>155</v>
      </c>
      <c r="E480" s="221" t="s">
        <v>21</v>
      </c>
      <c r="F480" s="222" t="s">
        <v>1353</v>
      </c>
      <c r="G480" s="220"/>
      <c r="H480" s="221" t="s">
        <v>21</v>
      </c>
      <c r="I480" s="223"/>
      <c r="J480" s="220"/>
      <c r="K480" s="220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155</v>
      </c>
      <c r="AU480" s="228" t="s">
        <v>82</v>
      </c>
      <c r="AV480" s="12" t="s">
        <v>80</v>
      </c>
      <c r="AW480" s="12" t="s">
        <v>35</v>
      </c>
      <c r="AX480" s="12" t="s">
        <v>72</v>
      </c>
      <c r="AY480" s="228" t="s">
        <v>144</v>
      </c>
    </row>
    <row r="481" spans="2:65" s="11" customFormat="1" ht="13.5">
      <c r="B481" s="207"/>
      <c r="C481" s="208"/>
      <c r="D481" s="204" t="s">
        <v>155</v>
      </c>
      <c r="E481" s="209" t="s">
        <v>21</v>
      </c>
      <c r="F481" s="210" t="s">
        <v>2070</v>
      </c>
      <c r="G481" s="208"/>
      <c r="H481" s="211">
        <v>2.8079999999999998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" customFormat="1" ht="16.5" customHeight="1">
      <c r="B482" s="41"/>
      <c r="C482" s="192" t="s">
        <v>1355</v>
      </c>
      <c r="D482" s="192" t="s">
        <v>146</v>
      </c>
      <c r="E482" s="193" t="s">
        <v>1356</v>
      </c>
      <c r="F482" s="194" t="s">
        <v>1357</v>
      </c>
      <c r="G482" s="195" t="s">
        <v>149</v>
      </c>
      <c r="H482" s="196">
        <v>14.04</v>
      </c>
      <c r="I482" s="197"/>
      <c r="J482" s="198">
        <f>ROUND(I482*H482,2)</f>
        <v>0</v>
      </c>
      <c r="K482" s="194" t="s">
        <v>150</v>
      </c>
      <c r="L482" s="61"/>
      <c r="M482" s="199" t="s">
        <v>21</v>
      </c>
      <c r="N482" s="200" t="s">
        <v>43</v>
      </c>
      <c r="O482" s="42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AR482" s="24" t="s">
        <v>151</v>
      </c>
      <c r="AT482" s="24" t="s">
        <v>146</v>
      </c>
      <c r="AU482" s="24" t="s">
        <v>82</v>
      </c>
      <c r="AY482" s="24" t="s">
        <v>144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24" t="s">
        <v>80</v>
      </c>
      <c r="BK482" s="203">
        <f>ROUND(I482*H482,2)</f>
        <v>0</v>
      </c>
      <c r="BL482" s="24" t="s">
        <v>151</v>
      </c>
      <c r="BM482" s="24" t="s">
        <v>2071</v>
      </c>
    </row>
    <row r="483" spans="2:65" s="1" customFormat="1" ht="13.5">
      <c r="B483" s="41"/>
      <c r="C483" s="63"/>
      <c r="D483" s="204" t="s">
        <v>153</v>
      </c>
      <c r="E483" s="63"/>
      <c r="F483" s="205" t="s">
        <v>1357</v>
      </c>
      <c r="G483" s="63"/>
      <c r="H483" s="63"/>
      <c r="I483" s="163"/>
      <c r="J483" s="63"/>
      <c r="K483" s="63"/>
      <c r="L483" s="61"/>
      <c r="M483" s="206"/>
      <c r="N483" s="42"/>
      <c r="O483" s="42"/>
      <c r="P483" s="42"/>
      <c r="Q483" s="42"/>
      <c r="R483" s="42"/>
      <c r="S483" s="42"/>
      <c r="T483" s="78"/>
      <c r="AT483" s="24" t="s">
        <v>153</v>
      </c>
      <c r="AU483" s="24" t="s">
        <v>82</v>
      </c>
    </row>
    <row r="484" spans="2:65" s="12" customFormat="1" ht="13.5">
      <c r="B484" s="219"/>
      <c r="C484" s="220"/>
      <c r="D484" s="204" t="s">
        <v>155</v>
      </c>
      <c r="E484" s="221" t="s">
        <v>21</v>
      </c>
      <c r="F484" s="222" t="s">
        <v>1353</v>
      </c>
      <c r="G484" s="220"/>
      <c r="H484" s="221" t="s">
        <v>21</v>
      </c>
      <c r="I484" s="223"/>
      <c r="J484" s="220"/>
      <c r="K484" s="220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155</v>
      </c>
      <c r="AU484" s="228" t="s">
        <v>82</v>
      </c>
      <c r="AV484" s="12" t="s">
        <v>80</v>
      </c>
      <c r="AW484" s="12" t="s">
        <v>35</v>
      </c>
      <c r="AX484" s="12" t="s">
        <v>72</v>
      </c>
      <c r="AY484" s="228" t="s">
        <v>144</v>
      </c>
    </row>
    <row r="485" spans="2:65" s="11" customFormat="1" ht="13.5">
      <c r="B485" s="207"/>
      <c r="C485" s="208"/>
      <c r="D485" s="204" t="s">
        <v>155</v>
      </c>
      <c r="E485" s="209" t="s">
        <v>21</v>
      </c>
      <c r="F485" s="210" t="s">
        <v>2072</v>
      </c>
      <c r="G485" s="208"/>
      <c r="H485" s="211">
        <v>14.04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155</v>
      </c>
      <c r="AU485" s="217" t="s">
        <v>82</v>
      </c>
      <c r="AV485" s="11" t="s">
        <v>82</v>
      </c>
      <c r="AW485" s="11" t="s">
        <v>35</v>
      </c>
      <c r="AX485" s="11" t="s">
        <v>80</v>
      </c>
      <c r="AY485" s="217" t="s">
        <v>144</v>
      </c>
    </row>
    <row r="486" spans="2:65" s="1" customFormat="1" ht="25.5" customHeight="1">
      <c r="B486" s="41"/>
      <c r="C486" s="192" t="s">
        <v>1360</v>
      </c>
      <c r="D486" s="192" t="s">
        <v>146</v>
      </c>
      <c r="E486" s="193" t="s">
        <v>1361</v>
      </c>
      <c r="F486" s="194" t="s">
        <v>1362</v>
      </c>
      <c r="G486" s="195" t="s">
        <v>149</v>
      </c>
      <c r="H486" s="196">
        <v>36.82</v>
      </c>
      <c r="I486" s="197"/>
      <c r="J486" s="198">
        <f>ROUND(I486*H486,2)</f>
        <v>0</v>
      </c>
      <c r="K486" s="194" t="s">
        <v>1952</v>
      </c>
      <c r="L486" s="61"/>
      <c r="M486" s="199" t="s">
        <v>21</v>
      </c>
      <c r="N486" s="200" t="s">
        <v>43</v>
      </c>
      <c r="O486" s="42"/>
      <c r="P486" s="201">
        <f>O486*H486</f>
        <v>0</v>
      </c>
      <c r="Q486" s="201">
        <v>1.0311999999999999</v>
      </c>
      <c r="R486" s="201">
        <f>Q486*H486</f>
        <v>37.968783999999999</v>
      </c>
      <c r="S486" s="201">
        <v>0</v>
      </c>
      <c r="T486" s="202">
        <f>S486*H486</f>
        <v>0</v>
      </c>
      <c r="AR486" s="24" t="s">
        <v>151</v>
      </c>
      <c r="AT486" s="24" t="s">
        <v>146</v>
      </c>
      <c r="AU486" s="24" t="s">
        <v>82</v>
      </c>
      <c r="AY486" s="24" t="s">
        <v>144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4" t="s">
        <v>80</v>
      </c>
      <c r="BK486" s="203">
        <f>ROUND(I486*H486,2)</f>
        <v>0</v>
      </c>
      <c r="BL486" s="24" t="s">
        <v>151</v>
      </c>
      <c r="BM486" s="24" t="s">
        <v>2073</v>
      </c>
    </row>
    <row r="487" spans="2:65" s="1" customFormat="1" ht="27">
      <c r="B487" s="41"/>
      <c r="C487" s="63"/>
      <c r="D487" s="204" t="s">
        <v>153</v>
      </c>
      <c r="E487" s="63"/>
      <c r="F487" s="205" t="s">
        <v>1362</v>
      </c>
      <c r="G487" s="63"/>
      <c r="H487" s="63"/>
      <c r="I487" s="163"/>
      <c r="J487" s="63"/>
      <c r="K487" s="63"/>
      <c r="L487" s="61"/>
      <c r="M487" s="206"/>
      <c r="N487" s="42"/>
      <c r="O487" s="42"/>
      <c r="P487" s="42"/>
      <c r="Q487" s="42"/>
      <c r="R487" s="42"/>
      <c r="S487" s="42"/>
      <c r="T487" s="78"/>
      <c r="AT487" s="24" t="s">
        <v>153</v>
      </c>
      <c r="AU487" s="24" t="s">
        <v>82</v>
      </c>
    </row>
    <row r="488" spans="2:65" s="12" customFormat="1" ht="27">
      <c r="B488" s="219"/>
      <c r="C488" s="220"/>
      <c r="D488" s="204" t="s">
        <v>155</v>
      </c>
      <c r="E488" s="221" t="s">
        <v>21</v>
      </c>
      <c r="F488" s="222" t="s">
        <v>1364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 ht="13.5">
      <c r="B489" s="207"/>
      <c r="C489" s="208"/>
      <c r="D489" s="204" t="s">
        <v>155</v>
      </c>
      <c r="E489" s="209" t="s">
        <v>21</v>
      </c>
      <c r="F489" s="210" t="s">
        <v>1365</v>
      </c>
      <c r="G489" s="208"/>
      <c r="H489" s="211">
        <v>6.4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72</v>
      </c>
      <c r="AY489" s="217" t="s">
        <v>144</v>
      </c>
    </row>
    <row r="490" spans="2:65" s="11" customFormat="1" ht="13.5">
      <c r="B490" s="207"/>
      <c r="C490" s="208"/>
      <c r="D490" s="204" t="s">
        <v>155</v>
      </c>
      <c r="E490" s="209" t="s">
        <v>21</v>
      </c>
      <c r="F490" s="210" t="s">
        <v>2074</v>
      </c>
      <c r="G490" s="208"/>
      <c r="H490" s="211">
        <v>30.42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72</v>
      </c>
      <c r="AY490" s="217" t="s">
        <v>144</v>
      </c>
    </row>
    <row r="491" spans="2:65" s="13" customFormat="1" ht="13.5">
      <c r="B491" s="245"/>
      <c r="C491" s="246"/>
      <c r="D491" s="204" t="s">
        <v>155</v>
      </c>
      <c r="E491" s="247" t="s">
        <v>21</v>
      </c>
      <c r="F491" s="248" t="s">
        <v>947</v>
      </c>
      <c r="G491" s="246"/>
      <c r="H491" s="249">
        <v>36.82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AT491" s="255" t="s">
        <v>155</v>
      </c>
      <c r="AU491" s="255" t="s">
        <v>82</v>
      </c>
      <c r="AV491" s="13" t="s">
        <v>151</v>
      </c>
      <c r="AW491" s="13" t="s">
        <v>35</v>
      </c>
      <c r="AX491" s="13" t="s">
        <v>80</v>
      </c>
      <c r="AY491" s="255" t="s">
        <v>144</v>
      </c>
    </row>
    <row r="492" spans="2:65" s="1" customFormat="1" ht="25.5" customHeight="1">
      <c r="B492" s="41"/>
      <c r="C492" s="192" t="s">
        <v>1367</v>
      </c>
      <c r="D492" s="192" t="s">
        <v>146</v>
      </c>
      <c r="E492" s="193" t="s">
        <v>1368</v>
      </c>
      <c r="F492" s="194" t="s">
        <v>1369</v>
      </c>
      <c r="G492" s="195" t="s">
        <v>149</v>
      </c>
      <c r="H492" s="196">
        <v>55.75</v>
      </c>
      <c r="I492" s="197"/>
      <c r="J492" s="198">
        <f>ROUND(I492*H492,2)</f>
        <v>0</v>
      </c>
      <c r="K492" s="194" t="s">
        <v>150</v>
      </c>
      <c r="L492" s="61"/>
      <c r="M492" s="199" t="s">
        <v>21</v>
      </c>
      <c r="N492" s="200" t="s">
        <v>43</v>
      </c>
      <c r="O492" s="42"/>
      <c r="P492" s="201">
        <f>O492*H492</f>
        <v>0</v>
      </c>
      <c r="Q492" s="201">
        <v>0.40242</v>
      </c>
      <c r="R492" s="201">
        <f>Q492*H492</f>
        <v>22.434915</v>
      </c>
      <c r="S492" s="201">
        <v>0</v>
      </c>
      <c r="T492" s="202">
        <f>S492*H492</f>
        <v>0</v>
      </c>
      <c r="AR492" s="24" t="s">
        <v>151</v>
      </c>
      <c r="AT492" s="24" t="s">
        <v>146</v>
      </c>
      <c r="AU492" s="24" t="s">
        <v>82</v>
      </c>
      <c r="AY492" s="24" t="s">
        <v>144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24" t="s">
        <v>80</v>
      </c>
      <c r="BK492" s="203">
        <f>ROUND(I492*H492,2)</f>
        <v>0</v>
      </c>
      <c r="BL492" s="24" t="s">
        <v>151</v>
      </c>
      <c r="BM492" s="24" t="s">
        <v>2075</v>
      </c>
    </row>
    <row r="493" spans="2:65" s="1" customFormat="1" ht="13.5">
      <c r="B493" s="41"/>
      <c r="C493" s="63"/>
      <c r="D493" s="204" t="s">
        <v>153</v>
      </c>
      <c r="E493" s="63"/>
      <c r="F493" s="205" t="s">
        <v>1369</v>
      </c>
      <c r="G493" s="63"/>
      <c r="H493" s="63"/>
      <c r="I493" s="163"/>
      <c r="J493" s="63"/>
      <c r="K493" s="63"/>
      <c r="L493" s="61"/>
      <c r="M493" s="206"/>
      <c r="N493" s="42"/>
      <c r="O493" s="42"/>
      <c r="P493" s="42"/>
      <c r="Q493" s="42"/>
      <c r="R493" s="42"/>
      <c r="S493" s="42"/>
      <c r="T493" s="78"/>
      <c r="AT493" s="24" t="s">
        <v>153</v>
      </c>
      <c r="AU493" s="24" t="s">
        <v>82</v>
      </c>
    </row>
    <row r="494" spans="2:65" s="12" customFormat="1" ht="27">
      <c r="B494" s="219"/>
      <c r="C494" s="220"/>
      <c r="D494" s="204" t="s">
        <v>155</v>
      </c>
      <c r="E494" s="221" t="s">
        <v>21</v>
      </c>
      <c r="F494" s="222" t="s">
        <v>1371</v>
      </c>
      <c r="G494" s="220"/>
      <c r="H494" s="221" t="s">
        <v>21</v>
      </c>
      <c r="I494" s="223"/>
      <c r="J494" s="220"/>
      <c r="K494" s="220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155</v>
      </c>
      <c r="AU494" s="228" t="s">
        <v>82</v>
      </c>
      <c r="AV494" s="12" t="s">
        <v>80</v>
      </c>
      <c r="AW494" s="12" t="s">
        <v>35</v>
      </c>
      <c r="AX494" s="12" t="s">
        <v>72</v>
      </c>
      <c r="AY494" s="228" t="s">
        <v>144</v>
      </c>
    </row>
    <row r="495" spans="2:65" s="12" customFormat="1" ht="27">
      <c r="B495" s="219"/>
      <c r="C495" s="220"/>
      <c r="D495" s="204" t="s">
        <v>155</v>
      </c>
      <c r="E495" s="221" t="s">
        <v>21</v>
      </c>
      <c r="F495" s="222" t="s">
        <v>1372</v>
      </c>
      <c r="G495" s="220"/>
      <c r="H495" s="221" t="s">
        <v>21</v>
      </c>
      <c r="I495" s="223"/>
      <c r="J495" s="220"/>
      <c r="K495" s="220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155</v>
      </c>
      <c r="AU495" s="228" t="s">
        <v>82</v>
      </c>
      <c r="AV495" s="12" t="s">
        <v>80</v>
      </c>
      <c r="AW495" s="12" t="s">
        <v>35</v>
      </c>
      <c r="AX495" s="12" t="s">
        <v>72</v>
      </c>
      <c r="AY495" s="228" t="s">
        <v>144</v>
      </c>
    </row>
    <row r="496" spans="2:65" s="11" customFormat="1" ht="13.5">
      <c r="B496" s="207"/>
      <c r="C496" s="208"/>
      <c r="D496" s="204" t="s">
        <v>155</v>
      </c>
      <c r="E496" s="209" t="s">
        <v>21</v>
      </c>
      <c r="F496" s="210" t="s">
        <v>2076</v>
      </c>
      <c r="G496" s="208"/>
      <c r="H496" s="211">
        <v>51.7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155</v>
      </c>
      <c r="AU496" s="217" t="s">
        <v>82</v>
      </c>
      <c r="AV496" s="11" t="s">
        <v>82</v>
      </c>
      <c r="AW496" s="11" t="s">
        <v>35</v>
      </c>
      <c r="AX496" s="11" t="s">
        <v>72</v>
      </c>
      <c r="AY496" s="217" t="s">
        <v>144</v>
      </c>
    </row>
    <row r="497" spans="2:65" s="11" customFormat="1" ht="13.5">
      <c r="B497" s="207"/>
      <c r="C497" s="208"/>
      <c r="D497" s="204" t="s">
        <v>155</v>
      </c>
      <c r="E497" s="209" t="s">
        <v>21</v>
      </c>
      <c r="F497" s="210" t="s">
        <v>2077</v>
      </c>
      <c r="G497" s="208"/>
      <c r="H497" s="211">
        <v>4.05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72</v>
      </c>
      <c r="AY497" s="217" t="s">
        <v>144</v>
      </c>
    </row>
    <row r="498" spans="2:65" s="13" customFormat="1" ht="13.5">
      <c r="B498" s="245"/>
      <c r="C498" s="246"/>
      <c r="D498" s="204" t="s">
        <v>155</v>
      </c>
      <c r="E498" s="247" t="s">
        <v>21</v>
      </c>
      <c r="F498" s="248" t="s">
        <v>947</v>
      </c>
      <c r="G498" s="246"/>
      <c r="H498" s="249">
        <v>55.75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155</v>
      </c>
      <c r="AU498" s="255" t="s">
        <v>82</v>
      </c>
      <c r="AV498" s="13" t="s">
        <v>151</v>
      </c>
      <c r="AW498" s="13" t="s">
        <v>35</v>
      </c>
      <c r="AX498" s="13" t="s">
        <v>80</v>
      </c>
      <c r="AY498" s="255" t="s">
        <v>144</v>
      </c>
    </row>
    <row r="499" spans="2:65" s="1" customFormat="1" ht="16.5" customHeight="1">
      <c r="B499" s="41"/>
      <c r="C499" s="229" t="s">
        <v>1374</v>
      </c>
      <c r="D499" s="229" t="s">
        <v>273</v>
      </c>
      <c r="E499" s="230" t="s">
        <v>1375</v>
      </c>
      <c r="F499" s="231" t="s">
        <v>1376</v>
      </c>
      <c r="G499" s="232" t="s">
        <v>310</v>
      </c>
      <c r="H499" s="233">
        <v>18.869</v>
      </c>
      <c r="I499" s="234"/>
      <c r="J499" s="235">
        <f>ROUND(I499*H499,2)</f>
        <v>0</v>
      </c>
      <c r="K499" s="231" t="s">
        <v>150</v>
      </c>
      <c r="L499" s="236"/>
      <c r="M499" s="237" t="s">
        <v>21</v>
      </c>
      <c r="N499" s="238" t="s">
        <v>43</v>
      </c>
      <c r="O499" s="42"/>
      <c r="P499" s="201">
        <f>O499*H499</f>
        <v>0</v>
      </c>
      <c r="Q499" s="201">
        <v>1</v>
      </c>
      <c r="R499" s="201">
        <f>Q499*H499</f>
        <v>18.869</v>
      </c>
      <c r="S499" s="201">
        <v>0</v>
      </c>
      <c r="T499" s="202">
        <f>S499*H499</f>
        <v>0</v>
      </c>
      <c r="AR499" s="24" t="s">
        <v>193</v>
      </c>
      <c r="AT499" s="24" t="s">
        <v>273</v>
      </c>
      <c r="AU499" s="24" t="s">
        <v>82</v>
      </c>
      <c r="AY499" s="24" t="s">
        <v>144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80</v>
      </c>
      <c r="BK499" s="203">
        <f>ROUND(I499*H499,2)</f>
        <v>0</v>
      </c>
      <c r="BL499" s="24" t="s">
        <v>151</v>
      </c>
      <c r="BM499" s="24" t="s">
        <v>2078</v>
      </c>
    </row>
    <row r="500" spans="2:65" s="1" customFormat="1" ht="13.5">
      <c r="B500" s="41"/>
      <c r="C500" s="63"/>
      <c r="D500" s="204" t="s">
        <v>153</v>
      </c>
      <c r="E500" s="63"/>
      <c r="F500" s="205" t="s">
        <v>1376</v>
      </c>
      <c r="G500" s="63"/>
      <c r="H500" s="63"/>
      <c r="I500" s="163"/>
      <c r="J500" s="63"/>
      <c r="K500" s="63"/>
      <c r="L500" s="61"/>
      <c r="M500" s="206"/>
      <c r="N500" s="42"/>
      <c r="O500" s="42"/>
      <c r="P500" s="42"/>
      <c r="Q500" s="42"/>
      <c r="R500" s="42"/>
      <c r="S500" s="42"/>
      <c r="T500" s="78"/>
      <c r="AT500" s="24" t="s">
        <v>153</v>
      </c>
      <c r="AU500" s="24" t="s">
        <v>82</v>
      </c>
    </row>
    <row r="501" spans="2:65" s="11" customFormat="1" ht="13.5">
      <c r="B501" s="207"/>
      <c r="C501" s="208"/>
      <c r="D501" s="204" t="s">
        <v>155</v>
      </c>
      <c r="E501" s="209" t="s">
        <v>21</v>
      </c>
      <c r="F501" s="210" t="s">
        <v>2079</v>
      </c>
      <c r="G501" s="208"/>
      <c r="H501" s="211">
        <v>18.869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0" customFormat="1" ht="29.85" customHeight="1">
      <c r="B502" s="176"/>
      <c r="C502" s="177"/>
      <c r="D502" s="178" t="s">
        <v>71</v>
      </c>
      <c r="E502" s="190" t="s">
        <v>174</v>
      </c>
      <c r="F502" s="190" t="s">
        <v>1379</v>
      </c>
      <c r="G502" s="177"/>
      <c r="H502" s="177"/>
      <c r="I502" s="180"/>
      <c r="J502" s="191">
        <f>BK502</f>
        <v>0</v>
      </c>
      <c r="K502" s="177"/>
      <c r="L502" s="182"/>
      <c r="M502" s="183"/>
      <c r="N502" s="184"/>
      <c r="O502" s="184"/>
      <c r="P502" s="185">
        <f>SUM(P503:P561)</f>
        <v>0</v>
      </c>
      <c r="Q502" s="184"/>
      <c r="R502" s="185">
        <f>SUM(R503:R561)</f>
        <v>55.052379200000004</v>
      </c>
      <c r="S502" s="184"/>
      <c r="T502" s="186">
        <f>SUM(T503:T561)</f>
        <v>0</v>
      </c>
      <c r="AR502" s="187" t="s">
        <v>80</v>
      </c>
      <c r="AT502" s="188" t="s">
        <v>71</v>
      </c>
      <c r="AU502" s="188" t="s">
        <v>80</v>
      </c>
      <c r="AY502" s="187" t="s">
        <v>144</v>
      </c>
      <c r="BK502" s="189">
        <f>SUM(BK503:BK561)</f>
        <v>0</v>
      </c>
    </row>
    <row r="503" spans="2:65" s="1" customFormat="1" ht="16.5" customHeight="1">
      <c r="B503" s="41"/>
      <c r="C503" s="192" t="s">
        <v>1380</v>
      </c>
      <c r="D503" s="192" t="s">
        <v>146</v>
      </c>
      <c r="E503" s="193" t="s">
        <v>417</v>
      </c>
      <c r="F503" s="194" t="s">
        <v>418</v>
      </c>
      <c r="G503" s="195" t="s">
        <v>149</v>
      </c>
      <c r="H503" s="196">
        <v>176</v>
      </c>
      <c r="I503" s="197"/>
      <c r="J503" s="198">
        <f>ROUND(I503*H503,2)</f>
        <v>0</v>
      </c>
      <c r="K503" s="194" t="s">
        <v>150</v>
      </c>
      <c r="L503" s="61"/>
      <c r="M503" s="199" t="s">
        <v>21</v>
      </c>
      <c r="N503" s="200" t="s">
        <v>43</v>
      </c>
      <c r="O503" s="42"/>
      <c r="P503" s="201">
        <f>O503*H503</f>
        <v>0</v>
      </c>
      <c r="Q503" s="201">
        <v>0.27994000000000002</v>
      </c>
      <c r="R503" s="201">
        <f>Q503*H503</f>
        <v>49.269440000000003</v>
      </c>
      <c r="S503" s="201">
        <v>0</v>
      </c>
      <c r="T503" s="202">
        <f>S503*H503</f>
        <v>0</v>
      </c>
      <c r="AR503" s="24" t="s">
        <v>151</v>
      </c>
      <c r="AT503" s="24" t="s">
        <v>146</v>
      </c>
      <c r="AU503" s="24" t="s">
        <v>82</v>
      </c>
      <c r="AY503" s="24" t="s">
        <v>144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80</v>
      </c>
      <c r="BK503" s="203">
        <f>ROUND(I503*H503,2)</f>
        <v>0</v>
      </c>
      <c r="BL503" s="24" t="s">
        <v>151</v>
      </c>
      <c r="BM503" s="24" t="s">
        <v>2080</v>
      </c>
    </row>
    <row r="504" spans="2:65" s="1" customFormat="1" ht="13.5">
      <c r="B504" s="41"/>
      <c r="C504" s="63"/>
      <c r="D504" s="204" t="s">
        <v>153</v>
      </c>
      <c r="E504" s="63"/>
      <c r="F504" s="205" t="s">
        <v>418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153</v>
      </c>
      <c r="AU504" s="24" t="s">
        <v>82</v>
      </c>
    </row>
    <row r="505" spans="2:65" s="12" customFormat="1" ht="13.5">
      <c r="B505" s="219"/>
      <c r="C505" s="220"/>
      <c r="D505" s="204" t="s">
        <v>155</v>
      </c>
      <c r="E505" s="221" t="s">
        <v>21</v>
      </c>
      <c r="F505" s="222" t="s">
        <v>420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 ht="13.5">
      <c r="B506" s="207"/>
      <c r="C506" s="208"/>
      <c r="D506" s="204" t="s">
        <v>155</v>
      </c>
      <c r="E506" s="209" t="s">
        <v>21</v>
      </c>
      <c r="F506" s="210" t="s">
        <v>2081</v>
      </c>
      <c r="G506" s="208"/>
      <c r="H506" s="211">
        <v>176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25.5" customHeight="1">
      <c r="B507" s="41"/>
      <c r="C507" s="192" t="s">
        <v>1383</v>
      </c>
      <c r="D507" s="192" t="s">
        <v>146</v>
      </c>
      <c r="E507" s="193" t="s">
        <v>452</v>
      </c>
      <c r="F507" s="194" t="s">
        <v>453</v>
      </c>
      <c r="G507" s="195" t="s">
        <v>149</v>
      </c>
      <c r="H507" s="196">
        <v>176</v>
      </c>
      <c r="I507" s="197"/>
      <c r="J507" s="198">
        <f>ROUND(I507*H507,2)</f>
        <v>0</v>
      </c>
      <c r="K507" s="194" t="s">
        <v>150</v>
      </c>
      <c r="L507" s="61"/>
      <c r="M507" s="199" t="s">
        <v>21</v>
      </c>
      <c r="N507" s="200" t="s">
        <v>43</v>
      </c>
      <c r="O507" s="42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AR507" s="24" t="s">
        <v>151</v>
      </c>
      <c r="AT507" s="24" t="s">
        <v>146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2082</v>
      </c>
    </row>
    <row r="508" spans="2:65" s="1" customFormat="1" ht="13.5">
      <c r="B508" s="41"/>
      <c r="C508" s="63"/>
      <c r="D508" s="204" t="s">
        <v>153</v>
      </c>
      <c r="E508" s="63"/>
      <c r="F508" s="205" t="s">
        <v>453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 ht="27">
      <c r="B509" s="219"/>
      <c r="C509" s="220"/>
      <c r="D509" s="204" t="s">
        <v>155</v>
      </c>
      <c r="E509" s="221" t="s">
        <v>21</v>
      </c>
      <c r="F509" s="222" t="s">
        <v>1385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 ht="13.5">
      <c r="B510" s="207"/>
      <c r="C510" s="208"/>
      <c r="D510" s="204" t="s">
        <v>155</v>
      </c>
      <c r="E510" s="209" t="s">
        <v>21</v>
      </c>
      <c r="F510" s="210" t="s">
        <v>2083</v>
      </c>
      <c r="G510" s="208"/>
      <c r="H510" s="211">
        <v>176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25.5" customHeight="1">
      <c r="B511" s="41"/>
      <c r="C511" s="192" t="s">
        <v>1387</v>
      </c>
      <c r="D511" s="192" t="s">
        <v>146</v>
      </c>
      <c r="E511" s="193" t="s">
        <v>1388</v>
      </c>
      <c r="F511" s="194" t="s">
        <v>1389</v>
      </c>
      <c r="G511" s="195" t="s">
        <v>149</v>
      </c>
      <c r="H511" s="196">
        <v>388.12</v>
      </c>
      <c r="I511" s="197"/>
      <c r="J511" s="198">
        <f>ROUND(I511*H511,2)</f>
        <v>0</v>
      </c>
      <c r="K511" s="194" t="s">
        <v>150</v>
      </c>
      <c r="L511" s="61"/>
      <c r="M511" s="199" t="s">
        <v>21</v>
      </c>
      <c r="N511" s="200" t="s">
        <v>43</v>
      </c>
      <c r="O511" s="42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AR511" s="24" t="s">
        <v>151</v>
      </c>
      <c r="AT511" s="24" t="s">
        <v>146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2084</v>
      </c>
    </row>
    <row r="512" spans="2:65" s="1" customFormat="1" ht="13.5">
      <c r="B512" s="41"/>
      <c r="C512" s="63"/>
      <c r="D512" s="204" t="s">
        <v>153</v>
      </c>
      <c r="E512" s="63"/>
      <c r="F512" s="205" t="s">
        <v>1389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2" customFormat="1" ht="27">
      <c r="B513" s="219"/>
      <c r="C513" s="220"/>
      <c r="D513" s="204" t="s">
        <v>155</v>
      </c>
      <c r="E513" s="221" t="s">
        <v>21</v>
      </c>
      <c r="F513" s="222" t="s">
        <v>432</v>
      </c>
      <c r="G513" s="220"/>
      <c r="H513" s="221" t="s">
        <v>21</v>
      </c>
      <c r="I513" s="223"/>
      <c r="J513" s="220"/>
      <c r="K513" s="220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155</v>
      </c>
      <c r="AU513" s="228" t="s">
        <v>82</v>
      </c>
      <c r="AV513" s="12" t="s">
        <v>80</v>
      </c>
      <c r="AW513" s="12" t="s">
        <v>35</v>
      </c>
      <c r="AX513" s="12" t="s">
        <v>72</v>
      </c>
      <c r="AY513" s="228" t="s">
        <v>144</v>
      </c>
    </row>
    <row r="514" spans="2:65" s="11" customFormat="1" ht="13.5">
      <c r="B514" s="207"/>
      <c r="C514" s="208"/>
      <c r="D514" s="204" t="s">
        <v>155</v>
      </c>
      <c r="E514" s="209" t="s">
        <v>21</v>
      </c>
      <c r="F514" s="210" t="s">
        <v>2085</v>
      </c>
      <c r="G514" s="208"/>
      <c r="H514" s="211">
        <v>388.12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155</v>
      </c>
      <c r="AU514" s="217" t="s">
        <v>82</v>
      </c>
      <c r="AV514" s="11" t="s">
        <v>82</v>
      </c>
      <c r="AW514" s="11" t="s">
        <v>35</v>
      </c>
      <c r="AX514" s="11" t="s">
        <v>80</v>
      </c>
      <c r="AY514" s="217" t="s">
        <v>144</v>
      </c>
    </row>
    <row r="515" spans="2:65" s="1" customFormat="1" ht="16.5" customHeight="1">
      <c r="B515" s="41"/>
      <c r="C515" s="229" t="s">
        <v>1392</v>
      </c>
      <c r="D515" s="229" t="s">
        <v>273</v>
      </c>
      <c r="E515" s="230" t="s">
        <v>1393</v>
      </c>
      <c r="F515" s="231" t="s">
        <v>1394</v>
      </c>
      <c r="G515" s="232" t="s">
        <v>310</v>
      </c>
      <c r="H515" s="233">
        <v>2.6779999999999999</v>
      </c>
      <c r="I515" s="234"/>
      <c r="J515" s="235">
        <f>ROUND(I515*H515,2)</f>
        <v>0</v>
      </c>
      <c r="K515" s="231" t="s">
        <v>150</v>
      </c>
      <c r="L515" s="236"/>
      <c r="M515" s="237" t="s">
        <v>21</v>
      </c>
      <c r="N515" s="238" t="s">
        <v>43</v>
      </c>
      <c r="O515" s="42"/>
      <c r="P515" s="201">
        <f>O515*H515</f>
        <v>0</v>
      </c>
      <c r="Q515" s="201">
        <v>1</v>
      </c>
      <c r="R515" s="201">
        <f>Q515*H515</f>
        <v>2.6779999999999999</v>
      </c>
      <c r="S515" s="201">
        <v>0</v>
      </c>
      <c r="T515" s="202">
        <f>S515*H515</f>
        <v>0</v>
      </c>
      <c r="AR515" s="24" t="s">
        <v>193</v>
      </c>
      <c r="AT515" s="24" t="s">
        <v>273</v>
      </c>
      <c r="AU515" s="24" t="s">
        <v>82</v>
      </c>
      <c r="AY515" s="24" t="s">
        <v>144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4" t="s">
        <v>80</v>
      </c>
      <c r="BK515" s="203">
        <f>ROUND(I515*H515,2)</f>
        <v>0</v>
      </c>
      <c r="BL515" s="24" t="s">
        <v>151</v>
      </c>
      <c r="BM515" s="24" t="s">
        <v>2086</v>
      </c>
    </row>
    <row r="516" spans="2:65" s="1" customFormat="1" ht="13.5">
      <c r="B516" s="41"/>
      <c r="C516" s="63"/>
      <c r="D516" s="204" t="s">
        <v>153</v>
      </c>
      <c r="E516" s="63"/>
      <c r="F516" s="205" t="s">
        <v>1394</v>
      </c>
      <c r="G516" s="63"/>
      <c r="H516" s="63"/>
      <c r="I516" s="163"/>
      <c r="J516" s="63"/>
      <c r="K516" s="63"/>
      <c r="L516" s="61"/>
      <c r="M516" s="206"/>
      <c r="N516" s="42"/>
      <c r="O516" s="42"/>
      <c r="P516" s="42"/>
      <c r="Q516" s="42"/>
      <c r="R516" s="42"/>
      <c r="S516" s="42"/>
      <c r="T516" s="78"/>
      <c r="AT516" s="24" t="s">
        <v>153</v>
      </c>
      <c r="AU516" s="24" t="s">
        <v>82</v>
      </c>
    </row>
    <row r="517" spans="2:65" s="12" customFormat="1" ht="13.5">
      <c r="B517" s="219"/>
      <c r="C517" s="220"/>
      <c r="D517" s="204" t="s">
        <v>155</v>
      </c>
      <c r="E517" s="221" t="s">
        <v>21</v>
      </c>
      <c r="F517" s="222" t="s">
        <v>1396</v>
      </c>
      <c r="G517" s="220"/>
      <c r="H517" s="221" t="s">
        <v>21</v>
      </c>
      <c r="I517" s="223"/>
      <c r="J517" s="220"/>
      <c r="K517" s="220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155</v>
      </c>
      <c r="AU517" s="228" t="s">
        <v>82</v>
      </c>
      <c r="AV517" s="12" t="s">
        <v>80</v>
      </c>
      <c r="AW517" s="12" t="s">
        <v>35</v>
      </c>
      <c r="AX517" s="12" t="s">
        <v>72</v>
      </c>
      <c r="AY517" s="228" t="s">
        <v>144</v>
      </c>
    </row>
    <row r="518" spans="2:65" s="11" customFormat="1" ht="13.5">
      <c r="B518" s="207"/>
      <c r="C518" s="208"/>
      <c r="D518" s="204" t="s">
        <v>155</v>
      </c>
      <c r="E518" s="209" t="s">
        <v>21</v>
      </c>
      <c r="F518" s="210" t="s">
        <v>2087</v>
      </c>
      <c r="G518" s="208"/>
      <c r="H518" s="211">
        <v>2.6779999999999999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155</v>
      </c>
      <c r="AU518" s="217" t="s">
        <v>82</v>
      </c>
      <c r="AV518" s="11" t="s">
        <v>82</v>
      </c>
      <c r="AW518" s="11" t="s">
        <v>35</v>
      </c>
      <c r="AX518" s="11" t="s">
        <v>80</v>
      </c>
      <c r="AY518" s="217" t="s">
        <v>144</v>
      </c>
    </row>
    <row r="519" spans="2:65" s="1" customFormat="1" ht="16.5" customHeight="1">
      <c r="B519" s="41"/>
      <c r="C519" s="229" t="s">
        <v>1398</v>
      </c>
      <c r="D519" s="229" t="s">
        <v>273</v>
      </c>
      <c r="E519" s="230" t="s">
        <v>1399</v>
      </c>
      <c r="F519" s="231" t="s">
        <v>1400</v>
      </c>
      <c r="G519" s="232" t="s">
        <v>310</v>
      </c>
      <c r="H519" s="233">
        <v>3.5710000000000002</v>
      </c>
      <c r="I519" s="234"/>
      <c r="J519" s="235">
        <f>ROUND(I519*H519,2)</f>
        <v>0</v>
      </c>
      <c r="K519" s="231" t="s">
        <v>150</v>
      </c>
      <c r="L519" s="236"/>
      <c r="M519" s="237" t="s">
        <v>21</v>
      </c>
      <c r="N519" s="238" t="s">
        <v>43</v>
      </c>
      <c r="O519" s="42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AR519" s="24" t="s">
        <v>193</v>
      </c>
      <c r="AT519" s="24" t="s">
        <v>273</v>
      </c>
      <c r="AU519" s="24" t="s">
        <v>82</v>
      </c>
      <c r="AY519" s="24" t="s">
        <v>144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24" t="s">
        <v>80</v>
      </c>
      <c r="BK519" s="203">
        <f>ROUND(I519*H519,2)</f>
        <v>0</v>
      </c>
      <c r="BL519" s="24" t="s">
        <v>151</v>
      </c>
      <c r="BM519" s="24" t="s">
        <v>2088</v>
      </c>
    </row>
    <row r="520" spans="2:65" s="1" customFormat="1" ht="13.5">
      <c r="B520" s="41"/>
      <c r="C520" s="63"/>
      <c r="D520" s="204" t="s">
        <v>153</v>
      </c>
      <c r="E520" s="63"/>
      <c r="F520" s="205" t="s">
        <v>1400</v>
      </c>
      <c r="G520" s="63"/>
      <c r="H520" s="63"/>
      <c r="I520" s="163"/>
      <c r="J520" s="63"/>
      <c r="K520" s="63"/>
      <c r="L520" s="61"/>
      <c r="M520" s="206"/>
      <c r="N520" s="42"/>
      <c r="O520" s="42"/>
      <c r="P520" s="42"/>
      <c r="Q520" s="42"/>
      <c r="R520" s="42"/>
      <c r="S520" s="42"/>
      <c r="T520" s="78"/>
      <c r="AT520" s="24" t="s">
        <v>153</v>
      </c>
      <c r="AU520" s="24" t="s">
        <v>82</v>
      </c>
    </row>
    <row r="521" spans="2:65" s="12" customFormat="1" ht="13.5">
      <c r="B521" s="219"/>
      <c r="C521" s="220"/>
      <c r="D521" s="204" t="s">
        <v>155</v>
      </c>
      <c r="E521" s="221" t="s">
        <v>21</v>
      </c>
      <c r="F521" s="222" t="s">
        <v>1402</v>
      </c>
      <c r="G521" s="220"/>
      <c r="H521" s="221" t="s">
        <v>21</v>
      </c>
      <c r="I521" s="223"/>
      <c r="J521" s="220"/>
      <c r="K521" s="220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155</v>
      </c>
      <c r="AU521" s="228" t="s">
        <v>82</v>
      </c>
      <c r="AV521" s="12" t="s">
        <v>80</v>
      </c>
      <c r="AW521" s="12" t="s">
        <v>35</v>
      </c>
      <c r="AX521" s="12" t="s">
        <v>72</v>
      </c>
      <c r="AY521" s="228" t="s">
        <v>144</v>
      </c>
    </row>
    <row r="522" spans="2:65" s="11" customFormat="1" ht="13.5">
      <c r="B522" s="207"/>
      <c r="C522" s="208"/>
      <c r="D522" s="204" t="s">
        <v>155</v>
      </c>
      <c r="E522" s="209" t="s">
        <v>21</v>
      </c>
      <c r="F522" s="210" t="s">
        <v>2089</v>
      </c>
      <c r="G522" s="208"/>
      <c r="H522" s="211">
        <v>3.5710000000000002</v>
      </c>
      <c r="I522" s="212"/>
      <c r="J522" s="208"/>
      <c r="K522" s="208"/>
      <c r="L522" s="213"/>
      <c r="M522" s="214"/>
      <c r="N522" s="215"/>
      <c r="O522" s="215"/>
      <c r="P522" s="215"/>
      <c r="Q522" s="215"/>
      <c r="R522" s="215"/>
      <c r="S522" s="215"/>
      <c r="T522" s="216"/>
      <c r="AT522" s="217" t="s">
        <v>155</v>
      </c>
      <c r="AU522" s="217" t="s">
        <v>82</v>
      </c>
      <c r="AV522" s="11" t="s">
        <v>82</v>
      </c>
      <c r="AW522" s="11" t="s">
        <v>35</v>
      </c>
      <c r="AX522" s="11" t="s">
        <v>80</v>
      </c>
      <c r="AY522" s="217" t="s">
        <v>144</v>
      </c>
    </row>
    <row r="523" spans="2:65" s="1" customFormat="1" ht="16.5" customHeight="1">
      <c r="B523" s="41"/>
      <c r="C523" s="192" t="s">
        <v>1404</v>
      </c>
      <c r="D523" s="192" t="s">
        <v>146</v>
      </c>
      <c r="E523" s="193" t="s">
        <v>1405</v>
      </c>
      <c r="F523" s="194" t="s">
        <v>1406</v>
      </c>
      <c r="G523" s="195" t="s">
        <v>149</v>
      </c>
      <c r="H523" s="196">
        <v>4</v>
      </c>
      <c r="I523" s="197"/>
      <c r="J523" s="198">
        <f>ROUND(I523*H523,2)</f>
        <v>0</v>
      </c>
      <c r="K523" s="194" t="s">
        <v>150</v>
      </c>
      <c r="L523" s="61"/>
      <c r="M523" s="199" t="s">
        <v>21</v>
      </c>
      <c r="N523" s="200" t="s">
        <v>43</v>
      </c>
      <c r="O523" s="42"/>
      <c r="P523" s="201">
        <f>O523*H523</f>
        <v>0</v>
      </c>
      <c r="Q523" s="201">
        <v>0.18776000000000001</v>
      </c>
      <c r="R523" s="201">
        <f>Q523*H523</f>
        <v>0.75104000000000004</v>
      </c>
      <c r="S523" s="201">
        <v>0</v>
      </c>
      <c r="T523" s="202">
        <f>S523*H523</f>
        <v>0</v>
      </c>
      <c r="AR523" s="24" t="s">
        <v>151</v>
      </c>
      <c r="AT523" s="24" t="s">
        <v>146</v>
      </c>
      <c r="AU523" s="24" t="s">
        <v>82</v>
      </c>
      <c r="AY523" s="24" t="s">
        <v>144</v>
      </c>
      <c r="BE523" s="203">
        <f>IF(N523="základní",J523,0)</f>
        <v>0</v>
      </c>
      <c r="BF523" s="203">
        <f>IF(N523="snížená",J523,0)</f>
        <v>0</v>
      </c>
      <c r="BG523" s="203">
        <f>IF(N523="zákl. přenesená",J523,0)</f>
        <v>0</v>
      </c>
      <c r="BH523" s="203">
        <f>IF(N523="sníž. přenesená",J523,0)</f>
        <v>0</v>
      </c>
      <c r="BI523" s="203">
        <f>IF(N523="nulová",J523,0)</f>
        <v>0</v>
      </c>
      <c r="BJ523" s="24" t="s">
        <v>80</v>
      </c>
      <c r="BK523" s="203">
        <f>ROUND(I523*H523,2)</f>
        <v>0</v>
      </c>
      <c r="BL523" s="24" t="s">
        <v>151</v>
      </c>
      <c r="BM523" s="24" t="s">
        <v>2090</v>
      </c>
    </row>
    <row r="524" spans="2:65" s="1" customFormat="1" ht="13.5">
      <c r="B524" s="41"/>
      <c r="C524" s="63"/>
      <c r="D524" s="204" t="s">
        <v>153</v>
      </c>
      <c r="E524" s="63"/>
      <c r="F524" s="205" t="s">
        <v>1406</v>
      </c>
      <c r="G524" s="63"/>
      <c r="H524" s="63"/>
      <c r="I524" s="163"/>
      <c r="J524" s="63"/>
      <c r="K524" s="63"/>
      <c r="L524" s="61"/>
      <c r="M524" s="206"/>
      <c r="N524" s="42"/>
      <c r="O524" s="42"/>
      <c r="P524" s="42"/>
      <c r="Q524" s="42"/>
      <c r="R524" s="42"/>
      <c r="S524" s="42"/>
      <c r="T524" s="78"/>
      <c r="AT524" s="24" t="s">
        <v>153</v>
      </c>
      <c r="AU524" s="24" t="s">
        <v>82</v>
      </c>
    </row>
    <row r="525" spans="2:65" s="12" customFormat="1" ht="13.5">
      <c r="B525" s="219"/>
      <c r="C525" s="220"/>
      <c r="D525" s="204" t="s">
        <v>155</v>
      </c>
      <c r="E525" s="221" t="s">
        <v>21</v>
      </c>
      <c r="F525" s="222" t="s">
        <v>1408</v>
      </c>
      <c r="G525" s="220"/>
      <c r="H525" s="221" t="s">
        <v>21</v>
      </c>
      <c r="I525" s="223"/>
      <c r="J525" s="220"/>
      <c r="K525" s="220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155</v>
      </c>
      <c r="AU525" s="228" t="s">
        <v>82</v>
      </c>
      <c r="AV525" s="12" t="s">
        <v>80</v>
      </c>
      <c r="AW525" s="12" t="s">
        <v>35</v>
      </c>
      <c r="AX525" s="12" t="s">
        <v>72</v>
      </c>
      <c r="AY525" s="228" t="s">
        <v>144</v>
      </c>
    </row>
    <row r="526" spans="2:65" s="11" customFormat="1" ht="13.5">
      <c r="B526" s="207"/>
      <c r="C526" s="208"/>
      <c r="D526" s="204" t="s">
        <v>155</v>
      </c>
      <c r="E526" s="209" t="s">
        <v>21</v>
      </c>
      <c r="F526" s="210" t="s">
        <v>2091</v>
      </c>
      <c r="G526" s="208"/>
      <c r="H526" s="211">
        <v>4</v>
      </c>
      <c r="I526" s="212"/>
      <c r="J526" s="208"/>
      <c r="K526" s="208"/>
      <c r="L526" s="213"/>
      <c r="M526" s="214"/>
      <c r="N526" s="215"/>
      <c r="O526" s="215"/>
      <c r="P526" s="215"/>
      <c r="Q526" s="215"/>
      <c r="R526" s="215"/>
      <c r="S526" s="215"/>
      <c r="T526" s="216"/>
      <c r="AT526" s="217" t="s">
        <v>155</v>
      </c>
      <c r="AU526" s="217" t="s">
        <v>82</v>
      </c>
      <c r="AV526" s="11" t="s">
        <v>82</v>
      </c>
      <c r="AW526" s="11" t="s">
        <v>35</v>
      </c>
      <c r="AX526" s="11" t="s">
        <v>80</v>
      </c>
      <c r="AY526" s="217" t="s">
        <v>144</v>
      </c>
    </row>
    <row r="527" spans="2:65" s="1" customFormat="1" ht="16.5" customHeight="1">
      <c r="B527" s="41"/>
      <c r="C527" s="192" t="s">
        <v>1410</v>
      </c>
      <c r="D527" s="192" t="s">
        <v>146</v>
      </c>
      <c r="E527" s="193" t="s">
        <v>458</v>
      </c>
      <c r="F527" s="194" t="s">
        <v>459</v>
      </c>
      <c r="G527" s="195" t="s">
        <v>183</v>
      </c>
      <c r="H527" s="196">
        <v>0.42</v>
      </c>
      <c r="I527" s="197"/>
      <c r="J527" s="198">
        <f>ROUND(I527*H527,2)</f>
        <v>0</v>
      </c>
      <c r="K527" s="194" t="s">
        <v>150</v>
      </c>
      <c r="L527" s="61"/>
      <c r="M527" s="199" t="s">
        <v>21</v>
      </c>
      <c r="N527" s="200" t="s">
        <v>43</v>
      </c>
      <c r="O527" s="42"/>
      <c r="P527" s="201">
        <f>O527*H527</f>
        <v>0</v>
      </c>
      <c r="Q527" s="201">
        <v>0</v>
      </c>
      <c r="R527" s="201">
        <f>Q527*H527</f>
        <v>0</v>
      </c>
      <c r="S527" s="201">
        <v>0</v>
      </c>
      <c r="T527" s="202">
        <f>S527*H527</f>
        <v>0</v>
      </c>
      <c r="AR527" s="24" t="s">
        <v>151</v>
      </c>
      <c r="AT527" s="24" t="s">
        <v>146</v>
      </c>
      <c r="AU527" s="24" t="s">
        <v>82</v>
      </c>
      <c r="AY527" s="24" t="s">
        <v>144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24" t="s">
        <v>80</v>
      </c>
      <c r="BK527" s="203">
        <f>ROUND(I527*H527,2)</f>
        <v>0</v>
      </c>
      <c r="BL527" s="24" t="s">
        <v>151</v>
      </c>
      <c r="BM527" s="24" t="s">
        <v>2092</v>
      </c>
    </row>
    <row r="528" spans="2:65" s="1" customFormat="1" ht="13.5">
      <c r="B528" s="41"/>
      <c r="C528" s="63"/>
      <c r="D528" s="204" t="s">
        <v>153</v>
      </c>
      <c r="E528" s="63"/>
      <c r="F528" s="205" t="s">
        <v>459</v>
      </c>
      <c r="G528" s="63"/>
      <c r="H528" s="63"/>
      <c r="I528" s="163"/>
      <c r="J528" s="63"/>
      <c r="K528" s="63"/>
      <c r="L528" s="61"/>
      <c r="M528" s="206"/>
      <c r="N528" s="42"/>
      <c r="O528" s="42"/>
      <c r="P528" s="42"/>
      <c r="Q528" s="42"/>
      <c r="R528" s="42"/>
      <c r="S528" s="42"/>
      <c r="T528" s="78"/>
      <c r="AT528" s="24" t="s">
        <v>153</v>
      </c>
      <c r="AU528" s="24" t="s">
        <v>82</v>
      </c>
    </row>
    <row r="529" spans="2:65" s="12" customFormat="1" ht="13.5">
      <c r="B529" s="219"/>
      <c r="C529" s="220"/>
      <c r="D529" s="204" t="s">
        <v>155</v>
      </c>
      <c r="E529" s="221" t="s">
        <v>21</v>
      </c>
      <c r="F529" s="222" t="s">
        <v>461</v>
      </c>
      <c r="G529" s="220"/>
      <c r="H529" s="221" t="s">
        <v>21</v>
      </c>
      <c r="I529" s="223"/>
      <c r="J529" s="220"/>
      <c r="K529" s="220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155</v>
      </c>
      <c r="AU529" s="228" t="s">
        <v>82</v>
      </c>
      <c r="AV529" s="12" t="s">
        <v>80</v>
      </c>
      <c r="AW529" s="12" t="s">
        <v>35</v>
      </c>
      <c r="AX529" s="12" t="s">
        <v>72</v>
      </c>
      <c r="AY529" s="228" t="s">
        <v>144</v>
      </c>
    </row>
    <row r="530" spans="2:65" s="11" customFormat="1" ht="13.5">
      <c r="B530" s="207"/>
      <c r="C530" s="208"/>
      <c r="D530" s="204" t="s">
        <v>155</v>
      </c>
      <c r="E530" s="209" t="s">
        <v>21</v>
      </c>
      <c r="F530" s="210" t="s">
        <v>1412</v>
      </c>
      <c r="G530" s="208"/>
      <c r="H530" s="211">
        <v>0.42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155</v>
      </c>
      <c r="AU530" s="217" t="s">
        <v>82</v>
      </c>
      <c r="AV530" s="11" t="s">
        <v>82</v>
      </c>
      <c r="AW530" s="11" t="s">
        <v>35</v>
      </c>
      <c r="AX530" s="11" t="s">
        <v>80</v>
      </c>
      <c r="AY530" s="217" t="s">
        <v>144</v>
      </c>
    </row>
    <row r="531" spans="2:65" s="1" customFormat="1" ht="16.5" customHeight="1">
      <c r="B531" s="41"/>
      <c r="C531" s="229" t="s">
        <v>1413</v>
      </c>
      <c r="D531" s="229" t="s">
        <v>273</v>
      </c>
      <c r="E531" s="230" t="s">
        <v>1414</v>
      </c>
      <c r="F531" s="231" t="s">
        <v>309</v>
      </c>
      <c r="G531" s="232" t="s">
        <v>310</v>
      </c>
      <c r="H531" s="233">
        <v>0.75600000000000001</v>
      </c>
      <c r="I531" s="234"/>
      <c r="J531" s="235">
        <f>ROUND(I531*H531,2)</f>
        <v>0</v>
      </c>
      <c r="K531" s="231" t="s">
        <v>150</v>
      </c>
      <c r="L531" s="236"/>
      <c r="M531" s="237" t="s">
        <v>21</v>
      </c>
      <c r="N531" s="238" t="s">
        <v>43</v>
      </c>
      <c r="O531" s="42"/>
      <c r="P531" s="201">
        <f>O531*H531</f>
        <v>0</v>
      </c>
      <c r="Q531" s="201">
        <v>1</v>
      </c>
      <c r="R531" s="201">
        <f>Q531*H531</f>
        <v>0.75600000000000001</v>
      </c>
      <c r="S531" s="201">
        <v>0</v>
      </c>
      <c r="T531" s="202">
        <f>S531*H531</f>
        <v>0</v>
      </c>
      <c r="AR531" s="24" t="s">
        <v>193</v>
      </c>
      <c r="AT531" s="24" t="s">
        <v>273</v>
      </c>
      <c r="AU531" s="24" t="s">
        <v>82</v>
      </c>
      <c r="AY531" s="24" t="s">
        <v>144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80</v>
      </c>
      <c r="BK531" s="203">
        <f>ROUND(I531*H531,2)</f>
        <v>0</v>
      </c>
      <c r="BL531" s="24" t="s">
        <v>151</v>
      </c>
      <c r="BM531" s="24" t="s">
        <v>2093</v>
      </c>
    </row>
    <row r="532" spans="2:65" s="1" customFormat="1" ht="13.5">
      <c r="B532" s="41"/>
      <c r="C532" s="63"/>
      <c r="D532" s="204" t="s">
        <v>153</v>
      </c>
      <c r="E532" s="63"/>
      <c r="F532" s="205" t="s">
        <v>309</v>
      </c>
      <c r="G532" s="63"/>
      <c r="H532" s="63"/>
      <c r="I532" s="163"/>
      <c r="J532" s="63"/>
      <c r="K532" s="63"/>
      <c r="L532" s="61"/>
      <c r="M532" s="206"/>
      <c r="N532" s="42"/>
      <c r="O532" s="42"/>
      <c r="P532" s="42"/>
      <c r="Q532" s="42"/>
      <c r="R532" s="42"/>
      <c r="S532" s="42"/>
      <c r="T532" s="78"/>
      <c r="AT532" s="24" t="s">
        <v>153</v>
      </c>
      <c r="AU532" s="24" t="s">
        <v>82</v>
      </c>
    </row>
    <row r="533" spans="2:65" s="11" customFormat="1" ht="13.5">
      <c r="B533" s="207"/>
      <c r="C533" s="208"/>
      <c r="D533" s="204" t="s">
        <v>155</v>
      </c>
      <c r="E533" s="209" t="s">
        <v>21</v>
      </c>
      <c r="F533" s="210" t="s">
        <v>1416</v>
      </c>
      <c r="G533" s="208"/>
      <c r="H533" s="211">
        <v>0.75600000000000001</v>
      </c>
      <c r="I533" s="212"/>
      <c r="J533" s="208"/>
      <c r="K533" s="208"/>
      <c r="L533" s="213"/>
      <c r="M533" s="214"/>
      <c r="N533" s="215"/>
      <c r="O533" s="215"/>
      <c r="P533" s="215"/>
      <c r="Q533" s="215"/>
      <c r="R533" s="215"/>
      <c r="S533" s="215"/>
      <c r="T533" s="216"/>
      <c r="AT533" s="217" t="s">
        <v>155</v>
      </c>
      <c r="AU533" s="217" t="s">
        <v>82</v>
      </c>
      <c r="AV533" s="11" t="s">
        <v>82</v>
      </c>
      <c r="AW533" s="11" t="s">
        <v>35</v>
      </c>
      <c r="AX533" s="11" t="s">
        <v>80</v>
      </c>
      <c r="AY533" s="217" t="s">
        <v>144</v>
      </c>
    </row>
    <row r="534" spans="2:65" s="1" customFormat="1" ht="16.5" customHeight="1">
      <c r="B534" s="41"/>
      <c r="C534" s="192" t="s">
        <v>1417</v>
      </c>
      <c r="D534" s="192" t="s">
        <v>146</v>
      </c>
      <c r="E534" s="193" t="s">
        <v>1418</v>
      </c>
      <c r="F534" s="194" t="s">
        <v>1419</v>
      </c>
      <c r="G534" s="195" t="s">
        <v>149</v>
      </c>
      <c r="H534" s="196">
        <v>176</v>
      </c>
      <c r="I534" s="197"/>
      <c r="J534" s="198">
        <f>ROUND(I534*H534,2)</f>
        <v>0</v>
      </c>
      <c r="K534" s="194" t="s">
        <v>150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AR534" s="24" t="s">
        <v>151</v>
      </c>
      <c r="AT534" s="24" t="s">
        <v>146</v>
      </c>
      <c r="AU534" s="24" t="s">
        <v>82</v>
      </c>
      <c r="AY534" s="24" t="s">
        <v>144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151</v>
      </c>
      <c r="BM534" s="24" t="s">
        <v>2094</v>
      </c>
    </row>
    <row r="535" spans="2:65" s="1" customFormat="1" ht="13.5">
      <c r="B535" s="41"/>
      <c r="C535" s="63"/>
      <c r="D535" s="204" t="s">
        <v>153</v>
      </c>
      <c r="E535" s="63"/>
      <c r="F535" s="205" t="s">
        <v>1419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153</v>
      </c>
      <c r="AU535" s="24" t="s">
        <v>82</v>
      </c>
    </row>
    <row r="536" spans="2:65" s="12" customFormat="1" ht="13.5">
      <c r="B536" s="219"/>
      <c r="C536" s="220"/>
      <c r="D536" s="204" t="s">
        <v>155</v>
      </c>
      <c r="E536" s="221" t="s">
        <v>21</v>
      </c>
      <c r="F536" s="222" t="s">
        <v>1421</v>
      </c>
      <c r="G536" s="220"/>
      <c r="H536" s="221" t="s">
        <v>21</v>
      </c>
      <c r="I536" s="223"/>
      <c r="J536" s="220"/>
      <c r="K536" s="220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155</v>
      </c>
      <c r="AU536" s="228" t="s">
        <v>82</v>
      </c>
      <c r="AV536" s="12" t="s">
        <v>80</v>
      </c>
      <c r="AW536" s="12" t="s">
        <v>35</v>
      </c>
      <c r="AX536" s="12" t="s">
        <v>72</v>
      </c>
      <c r="AY536" s="228" t="s">
        <v>144</v>
      </c>
    </row>
    <row r="537" spans="2:65" s="11" customFormat="1" ht="13.5">
      <c r="B537" s="207"/>
      <c r="C537" s="208"/>
      <c r="D537" s="204" t="s">
        <v>155</v>
      </c>
      <c r="E537" s="209" t="s">
        <v>21</v>
      </c>
      <c r="F537" s="210" t="s">
        <v>2095</v>
      </c>
      <c r="G537" s="208"/>
      <c r="H537" s="211">
        <v>176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155</v>
      </c>
      <c r="AU537" s="217" t="s">
        <v>82</v>
      </c>
      <c r="AV537" s="11" t="s">
        <v>82</v>
      </c>
      <c r="AW537" s="11" t="s">
        <v>35</v>
      </c>
      <c r="AX537" s="11" t="s">
        <v>80</v>
      </c>
      <c r="AY537" s="217" t="s">
        <v>144</v>
      </c>
    </row>
    <row r="538" spans="2:65" s="1" customFormat="1" ht="16.5" customHeight="1">
      <c r="B538" s="41"/>
      <c r="C538" s="192" t="s">
        <v>1423</v>
      </c>
      <c r="D538" s="192" t="s">
        <v>146</v>
      </c>
      <c r="E538" s="193" t="s">
        <v>492</v>
      </c>
      <c r="F538" s="194" t="s">
        <v>1424</v>
      </c>
      <c r="G538" s="195" t="s">
        <v>149</v>
      </c>
      <c r="H538" s="196">
        <v>352</v>
      </c>
      <c r="I538" s="197"/>
      <c r="J538" s="198">
        <f>ROUND(I538*H538,2)</f>
        <v>0</v>
      </c>
      <c r="K538" s="194" t="s">
        <v>150</v>
      </c>
      <c r="L538" s="61"/>
      <c r="M538" s="199" t="s">
        <v>21</v>
      </c>
      <c r="N538" s="200" t="s">
        <v>43</v>
      </c>
      <c r="O538" s="42"/>
      <c r="P538" s="201">
        <f>O538*H538</f>
        <v>0</v>
      </c>
      <c r="Q538" s="201">
        <v>0</v>
      </c>
      <c r="R538" s="201">
        <f>Q538*H538</f>
        <v>0</v>
      </c>
      <c r="S538" s="201">
        <v>0</v>
      </c>
      <c r="T538" s="202">
        <f>S538*H538</f>
        <v>0</v>
      </c>
      <c r="AR538" s="24" t="s">
        <v>151</v>
      </c>
      <c r="AT538" s="24" t="s">
        <v>146</v>
      </c>
      <c r="AU538" s="24" t="s">
        <v>82</v>
      </c>
      <c r="AY538" s="24" t="s">
        <v>144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80</v>
      </c>
      <c r="BK538" s="203">
        <f>ROUND(I538*H538,2)</f>
        <v>0</v>
      </c>
      <c r="BL538" s="24" t="s">
        <v>151</v>
      </c>
      <c r="BM538" s="24" t="s">
        <v>2096</v>
      </c>
    </row>
    <row r="539" spans="2:65" s="1" customFormat="1" ht="13.5">
      <c r="B539" s="41"/>
      <c r="C539" s="63"/>
      <c r="D539" s="204" t="s">
        <v>153</v>
      </c>
      <c r="E539" s="63"/>
      <c r="F539" s="205" t="s">
        <v>1424</v>
      </c>
      <c r="G539" s="63"/>
      <c r="H539" s="63"/>
      <c r="I539" s="163"/>
      <c r="J539" s="63"/>
      <c r="K539" s="63"/>
      <c r="L539" s="61"/>
      <c r="M539" s="206"/>
      <c r="N539" s="42"/>
      <c r="O539" s="42"/>
      <c r="P539" s="42"/>
      <c r="Q539" s="42"/>
      <c r="R539" s="42"/>
      <c r="S539" s="42"/>
      <c r="T539" s="78"/>
      <c r="AT539" s="24" t="s">
        <v>153</v>
      </c>
      <c r="AU539" s="24" t="s">
        <v>82</v>
      </c>
    </row>
    <row r="540" spans="2:65" s="12" customFormat="1" ht="27">
      <c r="B540" s="219"/>
      <c r="C540" s="220"/>
      <c r="D540" s="204" t="s">
        <v>155</v>
      </c>
      <c r="E540" s="221" t="s">
        <v>21</v>
      </c>
      <c r="F540" s="222" t="s">
        <v>496</v>
      </c>
      <c r="G540" s="220"/>
      <c r="H540" s="221" t="s">
        <v>21</v>
      </c>
      <c r="I540" s="223"/>
      <c r="J540" s="220"/>
      <c r="K540" s="220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155</v>
      </c>
      <c r="AU540" s="228" t="s">
        <v>82</v>
      </c>
      <c r="AV540" s="12" t="s">
        <v>80</v>
      </c>
      <c r="AW540" s="12" t="s">
        <v>35</v>
      </c>
      <c r="AX540" s="12" t="s">
        <v>72</v>
      </c>
      <c r="AY540" s="228" t="s">
        <v>144</v>
      </c>
    </row>
    <row r="541" spans="2:65" s="11" customFormat="1" ht="13.5">
      <c r="B541" s="207"/>
      <c r="C541" s="208"/>
      <c r="D541" s="204" t="s">
        <v>155</v>
      </c>
      <c r="E541" s="209" t="s">
        <v>21</v>
      </c>
      <c r="F541" s="210" t="s">
        <v>2097</v>
      </c>
      <c r="G541" s="208"/>
      <c r="H541" s="211">
        <v>352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155</v>
      </c>
      <c r="AU541" s="217" t="s">
        <v>82</v>
      </c>
      <c r="AV541" s="11" t="s">
        <v>82</v>
      </c>
      <c r="AW541" s="11" t="s">
        <v>35</v>
      </c>
      <c r="AX541" s="11" t="s">
        <v>80</v>
      </c>
      <c r="AY541" s="217" t="s">
        <v>144</v>
      </c>
    </row>
    <row r="542" spans="2:65" s="1" customFormat="1" ht="25.5" customHeight="1">
      <c r="B542" s="41"/>
      <c r="C542" s="192" t="s">
        <v>1427</v>
      </c>
      <c r="D542" s="192" t="s">
        <v>146</v>
      </c>
      <c r="E542" s="193" t="s">
        <v>501</v>
      </c>
      <c r="F542" s="194" t="s">
        <v>502</v>
      </c>
      <c r="G542" s="195" t="s">
        <v>149</v>
      </c>
      <c r="H542" s="196">
        <v>154</v>
      </c>
      <c r="I542" s="197"/>
      <c r="J542" s="198">
        <f>ROUND(I542*H542,2)</f>
        <v>0</v>
      </c>
      <c r="K542" s="194" t="s">
        <v>150</v>
      </c>
      <c r="L542" s="61"/>
      <c r="M542" s="199" t="s">
        <v>21</v>
      </c>
      <c r="N542" s="200" t="s">
        <v>43</v>
      </c>
      <c r="O542" s="42"/>
      <c r="P542" s="201">
        <f>O542*H542</f>
        <v>0</v>
      </c>
      <c r="Q542" s="201">
        <v>0</v>
      </c>
      <c r="R542" s="201">
        <f>Q542*H542</f>
        <v>0</v>
      </c>
      <c r="S542" s="201">
        <v>0</v>
      </c>
      <c r="T542" s="202">
        <f>S542*H542</f>
        <v>0</v>
      </c>
      <c r="AR542" s="24" t="s">
        <v>151</v>
      </c>
      <c r="AT542" s="24" t="s">
        <v>146</v>
      </c>
      <c r="AU542" s="24" t="s">
        <v>82</v>
      </c>
      <c r="AY542" s="24" t="s">
        <v>144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24" t="s">
        <v>80</v>
      </c>
      <c r="BK542" s="203">
        <f>ROUND(I542*H542,2)</f>
        <v>0</v>
      </c>
      <c r="BL542" s="24" t="s">
        <v>151</v>
      </c>
      <c r="BM542" s="24" t="s">
        <v>2098</v>
      </c>
    </row>
    <row r="543" spans="2:65" s="1" customFormat="1" ht="13.5">
      <c r="B543" s="41"/>
      <c r="C543" s="63"/>
      <c r="D543" s="204" t="s">
        <v>153</v>
      </c>
      <c r="E543" s="63"/>
      <c r="F543" s="205" t="s">
        <v>502</v>
      </c>
      <c r="G543" s="63"/>
      <c r="H543" s="63"/>
      <c r="I543" s="163"/>
      <c r="J543" s="63"/>
      <c r="K543" s="63"/>
      <c r="L543" s="61"/>
      <c r="M543" s="206"/>
      <c r="N543" s="42"/>
      <c r="O543" s="42"/>
      <c r="P543" s="42"/>
      <c r="Q543" s="42"/>
      <c r="R543" s="42"/>
      <c r="S543" s="42"/>
      <c r="T543" s="78"/>
      <c r="AT543" s="24" t="s">
        <v>153</v>
      </c>
      <c r="AU543" s="24" t="s">
        <v>82</v>
      </c>
    </row>
    <row r="544" spans="2:65" s="12" customFormat="1" ht="13.5">
      <c r="B544" s="219"/>
      <c r="C544" s="220"/>
      <c r="D544" s="204" t="s">
        <v>155</v>
      </c>
      <c r="E544" s="221" t="s">
        <v>21</v>
      </c>
      <c r="F544" s="222" t="s">
        <v>1429</v>
      </c>
      <c r="G544" s="220"/>
      <c r="H544" s="221" t="s">
        <v>21</v>
      </c>
      <c r="I544" s="223"/>
      <c r="J544" s="220"/>
      <c r="K544" s="220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155</v>
      </c>
      <c r="AU544" s="228" t="s">
        <v>82</v>
      </c>
      <c r="AV544" s="12" t="s">
        <v>80</v>
      </c>
      <c r="AW544" s="12" t="s">
        <v>35</v>
      </c>
      <c r="AX544" s="12" t="s">
        <v>72</v>
      </c>
      <c r="AY544" s="228" t="s">
        <v>144</v>
      </c>
    </row>
    <row r="545" spans="2:65" s="11" customFormat="1" ht="13.5">
      <c r="B545" s="207"/>
      <c r="C545" s="208"/>
      <c r="D545" s="204" t="s">
        <v>155</v>
      </c>
      <c r="E545" s="209" t="s">
        <v>21</v>
      </c>
      <c r="F545" s="210" t="s">
        <v>2099</v>
      </c>
      <c r="G545" s="208"/>
      <c r="H545" s="211">
        <v>154</v>
      </c>
      <c r="I545" s="212"/>
      <c r="J545" s="208"/>
      <c r="K545" s="208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155</v>
      </c>
      <c r="AU545" s="217" t="s">
        <v>82</v>
      </c>
      <c r="AV545" s="11" t="s">
        <v>82</v>
      </c>
      <c r="AW545" s="11" t="s">
        <v>35</v>
      </c>
      <c r="AX545" s="11" t="s">
        <v>80</v>
      </c>
      <c r="AY545" s="217" t="s">
        <v>144</v>
      </c>
    </row>
    <row r="546" spans="2:65" s="1" customFormat="1" ht="25.5" customHeight="1">
      <c r="B546" s="41"/>
      <c r="C546" s="192" t="s">
        <v>1431</v>
      </c>
      <c r="D546" s="192" t="s">
        <v>146</v>
      </c>
      <c r="E546" s="193" t="s">
        <v>508</v>
      </c>
      <c r="F546" s="194" t="s">
        <v>509</v>
      </c>
      <c r="G546" s="195" t="s">
        <v>149</v>
      </c>
      <c r="H546" s="196">
        <v>176</v>
      </c>
      <c r="I546" s="197"/>
      <c r="J546" s="198">
        <f>ROUND(I546*H546,2)</f>
        <v>0</v>
      </c>
      <c r="K546" s="194" t="s">
        <v>150</v>
      </c>
      <c r="L546" s="61"/>
      <c r="M546" s="199" t="s">
        <v>21</v>
      </c>
      <c r="N546" s="200" t="s">
        <v>43</v>
      </c>
      <c r="O546" s="42"/>
      <c r="P546" s="201">
        <f>O546*H546</f>
        <v>0</v>
      </c>
      <c r="Q546" s="201">
        <v>0</v>
      </c>
      <c r="R546" s="201">
        <f>Q546*H546</f>
        <v>0</v>
      </c>
      <c r="S546" s="201">
        <v>0</v>
      </c>
      <c r="T546" s="202">
        <f>S546*H546</f>
        <v>0</v>
      </c>
      <c r="AR546" s="24" t="s">
        <v>151</v>
      </c>
      <c r="AT546" s="24" t="s">
        <v>146</v>
      </c>
      <c r="AU546" s="24" t="s">
        <v>82</v>
      </c>
      <c r="AY546" s="24" t="s">
        <v>144</v>
      </c>
      <c r="BE546" s="203">
        <f>IF(N546="základní",J546,0)</f>
        <v>0</v>
      </c>
      <c r="BF546" s="203">
        <f>IF(N546="snížená",J546,0)</f>
        <v>0</v>
      </c>
      <c r="BG546" s="203">
        <f>IF(N546="zákl. přenesená",J546,0)</f>
        <v>0</v>
      </c>
      <c r="BH546" s="203">
        <f>IF(N546="sníž. přenesená",J546,0)</f>
        <v>0</v>
      </c>
      <c r="BI546" s="203">
        <f>IF(N546="nulová",J546,0)</f>
        <v>0</v>
      </c>
      <c r="BJ546" s="24" t="s">
        <v>80</v>
      </c>
      <c r="BK546" s="203">
        <f>ROUND(I546*H546,2)</f>
        <v>0</v>
      </c>
      <c r="BL546" s="24" t="s">
        <v>151</v>
      </c>
      <c r="BM546" s="24" t="s">
        <v>2100</v>
      </c>
    </row>
    <row r="547" spans="2:65" s="1" customFormat="1" ht="13.5">
      <c r="B547" s="41"/>
      <c r="C547" s="63"/>
      <c r="D547" s="204" t="s">
        <v>153</v>
      </c>
      <c r="E547" s="63"/>
      <c r="F547" s="205" t="s">
        <v>509</v>
      </c>
      <c r="G547" s="63"/>
      <c r="H547" s="63"/>
      <c r="I547" s="163"/>
      <c r="J547" s="63"/>
      <c r="K547" s="63"/>
      <c r="L547" s="61"/>
      <c r="M547" s="206"/>
      <c r="N547" s="42"/>
      <c r="O547" s="42"/>
      <c r="P547" s="42"/>
      <c r="Q547" s="42"/>
      <c r="R547" s="42"/>
      <c r="S547" s="42"/>
      <c r="T547" s="78"/>
      <c r="AT547" s="24" t="s">
        <v>153</v>
      </c>
      <c r="AU547" s="24" t="s">
        <v>82</v>
      </c>
    </row>
    <row r="548" spans="2:65" s="12" customFormat="1" ht="27">
      <c r="B548" s="219"/>
      <c r="C548" s="220"/>
      <c r="D548" s="204" t="s">
        <v>155</v>
      </c>
      <c r="E548" s="221" t="s">
        <v>21</v>
      </c>
      <c r="F548" s="222" t="s">
        <v>1433</v>
      </c>
      <c r="G548" s="220"/>
      <c r="H548" s="221" t="s">
        <v>21</v>
      </c>
      <c r="I548" s="223"/>
      <c r="J548" s="220"/>
      <c r="K548" s="220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155</v>
      </c>
      <c r="AU548" s="228" t="s">
        <v>82</v>
      </c>
      <c r="AV548" s="12" t="s">
        <v>80</v>
      </c>
      <c r="AW548" s="12" t="s">
        <v>35</v>
      </c>
      <c r="AX548" s="12" t="s">
        <v>72</v>
      </c>
      <c r="AY548" s="228" t="s">
        <v>144</v>
      </c>
    </row>
    <row r="549" spans="2:65" s="11" customFormat="1" ht="13.5">
      <c r="B549" s="207"/>
      <c r="C549" s="208"/>
      <c r="D549" s="204" t="s">
        <v>155</v>
      </c>
      <c r="E549" s="209" t="s">
        <v>21</v>
      </c>
      <c r="F549" s="210" t="s">
        <v>2101</v>
      </c>
      <c r="G549" s="208"/>
      <c r="H549" s="211">
        <v>176</v>
      </c>
      <c r="I549" s="212"/>
      <c r="J549" s="208"/>
      <c r="K549" s="208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155</v>
      </c>
      <c r="AU549" s="217" t="s">
        <v>82</v>
      </c>
      <c r="AV549" s="11" t="s">
        <v>82</v>
      </c>
      <c r="AW549" s="11" t="s">
        <v>35</v>
      </c>
      <c r="AX549" s="11" t="s">
        <v>80</v>
      </c>
      <c r="AY549" s="217" t="s">
        <v>144</v>
      </c>
    </row>
    <row r="550" spans="2:65" s="1" customFormat="1" ht="16.5" customHeight="1">
      <c r="B550" s="41"/>
      <c r="C550" s="192" t="s">
        <v>1434</v>
      </c>
      <c r="D550" s="192" t="s">
        <v>146</v>
      </c>
      <c r="E550" s="193" t="s">
        <v>2102</v>
      </c>
      <c r="F550" s="194" t="s">
        <v>2103</v>
      </c>
      <c r="G550" s="195" t="s">
        <v>149</v>
      </c>
      <c r="H550" s="196">
        <v>22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0</v>
      </c>
      <c r="R550" s="201">
        <f>Q550*H550</f>
        <v>0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2104</v>
      </c>
    </row>
    <row r="551" spans="2:65" s="1" customFormat="1" ht="13.5">
      <c r="B551" s="41"/>
      <c r="C551" s="63"/>
      <c r="D551" s="204" t="s">
        <v>153</v>
      </c>
      <c r="E551" s="63"/>
      <c r="F551" s="205" t="s">
        <v>2103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 ht="13.5">
      <c r="B552" s="219"/>
      <c r="C552" s="220"/>
      <c r="D552" s="204" t="s">
        <v>155</v>
      </c>
      <c r="E552" s="221" t="s">
        <v>21</v>
      </c>
      <c r="F552" s="222" t="s">
        <v>2105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 ht="13.5">
      <c r="B553" s="207"/>
      <c r="C553" s="208"/>
      <c r="D553" s="204" t="s">
        <v>155</v>
      </c>
      <c r="E553" s="209" t="s">
        <v>21</v>
      </c>
      <c r="F553" s="210" t="s">
        <v>2106</v>
      </c>
      <c r="G553" s="208"/>
      <c r="H553" s="211">
        <v>22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" customFormat="1" ht="16.5" customHeight="1">
      <c r="B554" s="41"/>
      <c r="C554" s="192" t="s">
        <v>1440</v>
      </c>
      <c r="D554" s="192" t="s">
        <v>146</v>
      </c>
      <c r="E554" s="193" t="s">
        <v>1435</v>
      </c>
      <c r="F554" s="194" t="s">
        <v>1436</v>
      </c>
      <c r="G554" s="195" t="s">
        <v>149</v>
      </c>
      <c r="H554" s="196">
        <v>3.47</v>
      </c>
      <c r="I554" s="197"/>
      <c r="J554" s="198">
        <f>ROUND(I554*H554,2)</f>
        <v>0</v>
      </c>
      <c r="K554" s="194" t="s">
        <v>150</v>
      </c>
      <c r="L554" s="61"/>
      <c r="M554" s="199" t="s">
        <v>21</v>
      </c>
      <c r="N554" s="200" t="s">
        <v>43</v>
      </c>
      <c r="O554" s="42"/>
      <c r="P554" s="201">
        <f>O554*H554</f>
        <v>0</v>
      </c>
      <c r="Q554" s="201">
        <v>0.19536000000000001</v>
      </c>
      <c r="R554" s="201">
        <f>Q554*H554</f>
        <v>0.67789920000000004</v>
      </c>
      <c r="S554" s="201">
        <v>0</v>
      </c>
      <c r="T554" s="202">
        <f>S554*H554</f>
        <v>0</v>
      </c>
      <c r="AR554" s="24" t="s">
        <v>151</v>
      </c>
      <c r="AT554" s="24" t="s">
        <v>146</v>
      </c>
      <c r="AU554" s="24" t="s">
        <v>82</v>
      </c>
      <c r="AY554" s="24" t="s">
        <v>144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80</v>
      </c>
      <c r="BK554" s="203">
        <f>ROUND(I554*H554,2)</f>
        <v>0</v>
      </c>
      <c r="BL554" s="24" t="s">
        <v>151</v>
      </c>
      <c r="BM554" s="24" t="s">
        <v>2107</v>
      </c>
    </row>
    <row r="555" spans="2:65" s="1" customFormat="1" ht="13.5">
      <c r="B555" s="41"/>
      <c r="C555" s="63"/>
      <c r="D555" s="204" t="s">
        <v>153</v>
      </c>
      <c r="E555" s="63"/>
      <c r="F555" s="205" t="s">
        <v>1436</v>
      </c>
      <c r="G555" s="63"/>
      <c r="H555" s="63"/>
      <c r="I555" s="163"/>
      <c r="J555" s="63"/>
      <c r="K555" s="63"/>
      <c r="L555" s="61"/>
      <c r="M555" s="206"/>
      <c r="N555" s="42"/>
      <c r="O555" s="42"/>
      <c r="P555" s="42"/>
      <c r="Q555" s="42"/>
      <c r="R555" s="42"/>
      <c r="S555" s="42"/>
      <c r="T555" s="78"/>
      <c r="AT555" s="24" t="s">
        <v>153</v>
      </c>
      <c r="AU555" s="24" t="s">
        <v>82</v>
      </c>
    </row>
    <row r="556" spans="2:65" s="12" customFormat="1" ht="13.5">
      <c r="B556" s="219"/>
      <c r="C556" s="220"/>
      <c r="D556" s="204" t="s">
        <v>155</v>
      </c>
      <c r="E556" s="221" t="s">
        <v>21</v>
      </c>
      <c r="F556" s="222" t="s">
        <v>1438</v>
      </c>
      <c r="G556" s="220"/>
      <c r="H556" s="221" t="s">
        <v>21</v>
      </c>
      <c r="I556" s="223"/>
      <c r="J556" s="220"/>
      <c r="K556" s="220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155</v>
      </c>
      <c r="AU556" s="228" t="s">
        <v>82</v>
      </c>
      <c r="AV556" s="12" t="s">
        <v>80</v>
      </c>
      <c r="AW556" s="12" t="s">
        <v>35</v>
      </c>
      <c r="AX556" s="12" t="s">
        <v>72</v>
      </c>
      <c r="AY556" s="228" t="s">
        <v>144</v>
      </c>
    </row>
    <row r="557" spans="2:65" s="11" customFormat="1" ht="13.5">
      <c r="B557" s="207"/>
      <c r="C557" s="208"/>
      <c r="D557" s="204" t="s">
        <v>155</v>
      </c>
      <c r="E557" s="209" t="s">
        <v>21</v>
      </c>
      <c r="F557" s="210" t="s">
        <v>2108</v>
      </c>
      <c r="G557" s="208"/>
      <c r="H557" s="211">
        <v>3.47</v>
      </c>
      <c r="I557" s="212"/>
      <c r="J557" s="208"/>
      <c r="K557" s="208"/>
      <c r="L557" s="213"/>
      <c r="M557" s="214"/>
      <c r="N557" s="215"/>
      <c r="O557" s="215"/>
      <c r="P557" s="215"/>
      <c r="Q557" s="215"/>
      <c r="R557" s="215"/>
      <c r="S557" s="215"/>
      <c r="T557" s="216"/>
      <c r="AT557" s="217" t="s">
        <v>155</v>
      </c>
      <c r="AU557" s="217" t="s">
        <v>82</v>
      </c>
      <c r="AV557" s="11" t="s">
        <v>82</v>
      </c>
      <c r="AW557" s="11" t="s">
        <v>35</v>
      </c>
      <c r="AX557" s="11" t="s">
        <v>80</v>
      </c>
      <c r="AY557" s="217" t="s">
        <v>144</v>
      </c>
    </row>
    <row r="558" spans="2:65" s="1" customFormat="1" ht="16.5" customHeight="1">
      <c r="B558" s="41"/>
      <c r="C558" s="229" t="s">
        <v>1446</v>
      </c>
      <c r="D558" s="229" t="s">
        <v>273</v>
      </c>
      <c r="E558" s="230" t="s">
        <v>1441</v>
      </c>
      <c r="F558" s="231" t="s">
        <v>1442</v>
      </c>
      <c r="G558" s="232" t="s">
        <v>310</v>
      </c>
      <c r="H558" s="233">
        <v>0.92</v>
      </c>
      <c r="I558" s="234"/>
      <c r="J558" s="235">
        <f>ROUND(I558*H558,2)</f>
        <v>0</v>
      </c>
      <c r="K558" s="231" t="s">
        <v>150</v>
      </c>
      <c r="L558" s="236"/>
      <c r="M558" s="237" t="s">
        <v>21</v>
      </c>
      <c r="N558" s="238" t="s">
        <v>43</v>
      </c>
      <c r="O558" s="42"/>
      <c r="P558" s="201">
        <f>O558*H558</f>
        <v>0</v>
      </c>
      <c r="Q558" s="201">
        <v>1</v>
      </c>
      <c r="R558" s="201">
        <f>Q558*H558</f>
        <v>0.92</v>
      </c>
      <c r="S558" s="201">
        <v>0</v>
      </c>
      <c r="T558" s="202">
        <f>S558*H558</f>
        <v>0</v>
      </c>
      <c r="AR558" s="24" t="s">
        <v>193</v>
      </c>
      <c r="AT558" s="24" t="s">
        <v>273</v>
      </c>
      <c r="AU558" s="24" t="s">
        <v>82</v>
      </c>
      <c r="AY558" s="24" t="s">
        <v>144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4" t="s">
        <v>80</v>
      </c>
      <c r="BK558" s="203">
        <f>ROUND(I558*H558,2)</f>
        <v>0</v>
      </c>
      <c r="BL558" s="24" t="s">
        <v>151</v>
      </c>
      <c r="BM558" s="24" t="s">
        <v>2109</v>
      </c>
    </row>
    <row r="559" spans="2:65" s="1" customFormat="1" ht="13.5">
      <c r="B559" s="41"/>
      <c r="C559" s="63"/>
      <c r="D559" s="204" t="s">
        <v>153</v>
      </c>
      <c r="E559" s="63"/>
      <c r="F559" s="205" t="s">
        <v>1442</v>
      </c>
      <c r="G559" s="63"/>
      <c r="H559" s="63"/>
      <c r="I559" s="163"/>
      <c r="J559" s="63"/>
      <c r="K559" s="63"/>
      <c r="L559" s="61"/>
      <c r="M559" s="206"/>
      <c r="N559" s="42"/>
      <c r="O559" s="42"/>
      <c r="P559" s="42"/>
      <c r="Q559" s="42"/>
      <c r="R559" s="42"/>
      <c r="S559" s="42"/>
      <c r="T559" s="78"/>
      <c r="AT559" s="24" t="s">
        <v>153</v>
      </c>
      <c r="AU559" s="24" t="s">
        <v>82</v>
      </c>
    </row>
    <row r="560" spans="2:65" s="12" customFormat="1" ht="13.5">
      <c r="B560" s="219"/>
      <c r="C560" s="220"/>
      <c r="D560" s="204" t="s">
        <v>155</v>
      </c>
      <c r="E560" s="221" t="s">
        <v>21</v>
      </c>
      <c r="F560" s="222" t="s">
        <v>1444</v>
      </c>
      <c r="G560" s="220"/>
      <c r="H560" s="221" t="s">
        <v>21</v>
      </c>
      <c r="I560" s="223"/>
      <c r="J560" s="220"/>
      <c r="K560" s="220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155</v>
      </c>
      <c r="AU560" s="228" t="s">
        <v>82</v>
      </c>
      <c r="AV560" s="12" t="s">
        <v>80</v>
      </c>
      <c r="AW560" s="12" t="s">
        <v>35</v>
      </c>
      <c r="AX560" s="12" t="s">
        <v>72</v>
      </c>
      <c r="AY560" s="228" t="s">
        <v>144</v>
      </c>
    </row>
    <row r="561" spans="2:65" s="11" customFormat="1" ht="13.5">
      <c r="B561" s="207"/>
      <c r="C561" s="208"/>
      <c r="D561" s="204" t="s">
        <v>155</v>
      </c>
      <c r="E561" s="209" t="s">
        <v>21</v>
      </c>
      <c r="F561" s="210" t="s">
        <v>2110</v>
      </c>
      <c r="G561" s="208"/>
      <c r="H561" s="211">
        <v>0.92</v>
      </c>
      <c r="I561" s="212"/>
      <c r="J561" s="208"/>
      <c r="K561" s="208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155</v>
      </c>
      <c r="AU561" s="217" t="s">
        <v>82</v>
      </c>
      <c r="AV561" s="11" t="s">
        <v>82</v>
      </c>
      <c r="AW561" s="11" t="s">
        <v>35</v>
      </c>
      <c r="AX561" s="11" t="s">
        <v>80</v>
      </c>
      <c r="AY561" s="217" t="s">
        <v>144</v>
      </c>
    </row>
    <row r="562" spans="2:65" s="10" customFormat="1" ht="29.85" customHeight="1">
      <c r="B562" s="176"/>
      <c r="C562" s="177"/>
      <c r="D562" s="178" t="s">
        <v>71</v>
      </c>
      <c r="E562" s="190" t="s">
        <v>180</v>
      </c>
      <c r="F562" s="190" t="s">
        <v>738</v>
      </c>
      <c r="G562" s="177"/>
      <c r="H562" s="177"/>
      <c r="I562" s="180"/>
      <c r="J562" s="191">
        <f>BK562</f>
        <v>0</v>
      </c>
      <c r="K562" s="177"/>
      <c r="L562" s="182"/>
      <c r="M562" s="183"/>
      <c r="N562" s="184"/>
      <c r="O562" s="184"/>
      <c r="P562" s="185">
        <f>SUM(P563:P573)</f>
        <v>0</v>
      </c>
      <c r="Q562" s="184"/>
      <c r="R562" s="185">
        <f>SUM(R563:R573)</f>
        <v>2.0985E-2</v>
      </c>
      <c r="S562" s="184"/>
      <c r="T562" s="186">
        <f>SUM(T563:T573)</f>
        <v>0</v>
      </c>
      <c r="AR562" s="187" t="s">
        <v>80</v>
      </c>
      <c r="AT562" s="188" t="s">
        <v>71</v>
      </c>
      <c r="AU562" s="188" t="s">
        <v>80</v>
      </c>
      <c r="AY562" s="187" t="s">
        <v>144</v>
      </c>
      <c r="BK562" s="189">
        <f>SUM(BK563:BK573)</f>
        <v>0</v>
      </c>
    </row>
    <row r="563" spans="2:65" s="1" customFormat="1" ht="16.5" customHeight="1">
      <c r="B563" s="41"/>
      <c r="C563" s="192" t="s">
        <v>1452</v>
      </c>
      <c r="D563" s="192" t="s">
        <v>146</v>
      </c>
      <c r="E563" s="193" t="s">
        <v>1447</v>
      </c>
      <c r="F563" s="194" t="s">
        <v>1448</v>
      </c>
      <c r="G563" s="195" t="s">
        <v>149</v>
      </c>
      <c r="H563" s="196">
        <v>24</v>
      </c>
      <c r="I563" s="197"/>
      <c r="J563" s="198">
        <f>ROUND(I563*H563,2)</f>
        <v>0</v>
      </c>
      <c r="K563" s="194" t="s">
        <v>150</v>
      </c>
      <c r="L563" s="61"/>
      <c r="M563" s="199" t="s">
        <v>21</v>
      </c>
      <c r="N563" s="200" t="s">
        <v>43</v>
      </c>
      <c r="O563" s="42"/>
      <c r="P563" s="201">
        <f>O563*H563</f>
        <v>0</v>
      </c>
      <c r="Q563" s="201">
        <v>4.6000000000000001E-4</v>
      </c>
      <c r="R563" s="201">
        <f>Q563*H563</f>
        <v>1.1040000000000001E-2</v>
      </c>
      <c r="S563" s="201">
        <v>0</v>
      </c>
      <c r="T563" s="202">
        <f>S563*H563</f>
        <v>0</v>
      </c>
      <c r="AR563" s="24" t="s">
        <v>151</v>
      </c>
      <c r="AT563" s="24" t="s">
        <v>146</v>
      </c>
      <c r="AU563" s="24" t="s">
        <v>82</v>
      </c>
      <c r="AY563" s="24" t="s">
        <v>144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24" t="s">
        <v>80</v>
      </c>
      <c r="BK563" s="203">
        <f>ROUND(I563*H563,2)</f>
        <v>0</v>
      </c>
      <c r="BL563" s="24" t="s">
        <v>151</v>
      </c>
      <c r="BM563" s="24" t="s">
        <v>2111</v>
      </c>
    </row>
    <row r="564" spans="2:65" s="1" customFormat="1" ht="13.5">
      <c r="B564" s="41"/>
      <c r="C564" s="63"/>
      <c r="D564" s="204" t="s">
        <v>153</v>
      </c>
      <c r="E564" s="63"/>
      <c r="F564" s="205" t="s">
        <v>1448</v>
      </c>
      <c r="G564" s="63"/>
      <c r="H564" s="63"/>
      <c r="I564" s="163"/>
      <c r="J564" s="63"/>
      <c r="K564" s="63"/>
      <c r="L564" s="61"/>
      <c r="M564" s="206"/>
      <c r="N564" s="42"/>
      <c r="O564" s="42"/>
      <c r="P564" s="42"/>
      <c r="Q564" s="42"/>
      <c r="R564" s="42"/>
      <c r="S564" s="42"/>
      <c r="T564" s="78"/>
      <c r="AT564" s="24" t="s">
        <v>153</v>
      </c>
      <c r="AU564" s="24" t="s">
        <v>82</v>
      </c>
    </row>
    <row r="565" spans="2:65" s="12" customFormat="1" ht="13.5">
      <c r="B565" s="219"/>
      <c r="C565" s="220"/>
      <c r="D565" s="204" t="s">
        <v>155</v>
      </c>
      <c r="E565" s="221" t="s">
        <v>21</v>
      </c>
      <c r="F565" s="222" t="s">
        <v>1450</v>
      </c>
      <c r="G565" s="220"/>
      <c r="H565" s="221" t="s">
        <v>21</v>
      </c>
      <c r="I565" s="223"/>
      <c r="J565" s="220"/>
      <c r="K565" s="220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155</v>
      </c>
      <c r="AU565" s="228" t="s">
        <v>82</v>
      </c>
      <c r="AV565" s="12" t="s">
        <v>80</v>
      </c>
      <c r="AW565" s="12" t="s">
        <v>35</v>
      </c>
      <c r="AX565" s="12" t="s">
        <v>72</v>
      </c>
      <c r="AY565" s="228" t="s">
        <v>144</v>
      </c>
    </row>
    <row r="566" spans="2:65" s="11" customFormat="1" ht="13.5">
      <c r="B566" s="207"/>
      <c r="C566" s="208"/>
      <c r="D566" s="204" t="s">
        <v>155</v>
      </c>
      <c r="E566" s="209" t="s">
        <v>21</v>
      </c>
      <c r="F566" s="210" t="s">
        <v>2112</v>
      </c>
      <c r="G566" s="208"/>
      <c r="H566" s="211">
        <v>24</v>
      </c>
      <c r="I566" s="212"/>
      <c r="J566" s="208"/>
      <c r="K566" s="208"/>
      <c r="L566" s="213"/>
      <c r="M566" s="214"/>
      <c r="N566" s="215"/>
      <c r="O566" s="215"/>
      <c r="P566" s="215"/>
      <c r="Q566" s="215"/>
      <c r="R566" s="215"/>
      <c r="S566" s="215"/>
      <c r="T566" s="216"/>
      <c r="AT566" s="217" t="s">
        <v>155</v>
      </c>
      <c r="AU566" s="217" t="s">
        <v>82</v>
      </c>
      <c r="AV566" s="11" t="s">
        <v>82</v>
      </c>
      <c r="AW566" s="11" t="s">
        <v>35</v>
      </c>
      <c r="AX566" s="11" t="s">
        <v>80</v>
      </c>
      <c r="AY566" s="217" t="s">
        <v>144</v>
      </c>
    </row>
    <row r="567" spans="2:65" s="1" customFormat="1" ht="16.5" customHeight="1">
      <c r="B567" s="41"/>
      <c r="C567" s="192" t="s">
        <v>1457</v>
      </c>
      <c r="D567" s="192" t="s">
        <v>146</v>
      </c>
      <c r="E567" s="193" t="s">
        <v>1453</v>
      </c>
      <c r="F567" s="194" t="s">
        <v>1454</v>
      </c>
      <c r="G567" s="195" t="s">
        <v>149</v>
      </c>
      <c r="H567" s="196">
        <v>28.5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1.2999999999999999E-4</v>
      </c>
      <c r="R567" s="201">
        <f>Q567*H567</f>
        <v>3.7049999999999995E-3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2113</v>
      </c>
    </row>
    <row r="568" spans="2:65" s="1" customFormat="1" ht="13.5">
      <c r="B568" s="41"/>
      <c r="C568" s="63"/>
      <c r="D568" s="204" t="s">
        <v>153</v>
      </c>
      <c r="E568" s="63"/>
      <c r="F568" s="205" t="s">
        <v>1454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1" customFormat="1" ht="13.5">
      <c r="B569" s="207"/>
      <c r="C569" s="208"/>
      <c r="D569" s="204" t="s">
        <v>155</v>
      </c>
      <c r="E569" s="209" t="s">
        <v>21</v>
      </c>
      <c r="F569" s="210" t="s">
        <v>2114</v>
      </c>
      <c r="G569" s="208"/>
      <c r="H569" s="211">
        <v>28.5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155</v>
      </c>
      <c r="AU569" s="217" t="s">
        <v>82</v>
      </c>
      <c r="AV569" s="11" t="s">
        <v>82</v>
      </c>
      <c r="AW569" s="11" t="s">
        <v>35</v>
      </c>
      <c r="AX569" s="11" t="s">
        <v>80</v>
      </c>
      <c r="AY569" s="217" t="s">
        <v>144</v>
      </c>
    </row>
    <row r="570" spans="2:65" s="1" customFormat="1" ht="16.5" customHeight="1">
      <c r="B570" s="41"/>
      <c r="C570" s="192" t="s">
        <v>1463</v>
      </c>
      <c r="D570" s="192" t="s">
        <v>146</v>
      </c>
      <c r="E570" s="193" t="s">
        <v>1458</v>
      </c>
      <c r="F570" s="194" t="s">
        <v>1459</v>
      </c>
      <c r="G570" s="195" t="s">
        <v>149</v>
      </c>
      <c r="H570" s="196">
        <v>12</v>
      </c>
      <c r="I570" s="197"/>
      <c r="J570" s="198">
        <f>ROUND(I570*H570,2)</f>
        <v>0</v>
      </c>
      <c r="K570" s="194" t="s">
        <v>150</v>
      </c>
      <c r="L570" s="61"/>
      <c r="M570" s="199" t="s">
        <v>21</v>
      </c>
      <c r="N570" s="200" t="s">
        <v>43</v>
      </c>
      <c r="O570" s="42"/>
      <c r="P570" s="201">
        <f>O570*H570</f>
        <v>0</v>
      </c>
      <c r="Q570" s="201">
        <v>5.1999999999999995E-4</v>
      </c>
      <c r="R570" s="201">
        <f>Q570*H570</f>
        <v>6.239999999999999E-3</v>
      </c>
      <c r="S570" s="201">
        <v>0</v>
      </c>
      <c r="T570" s="202">
        <f>S570*H570</f>
        <v>0</v>
      </c>
      <c r="AR570" s="24" t="s">
        <v>151</v>
      </c>
      <c r="AT570" s="24" t="s">
        <v>146</v>
      </c>
      <c r="AU570" s="24" t="s">
        <v>82</v>
      </c>
      <c r="AY570" s="24" t="s">
        <v>144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24" t="s">
        <v>80</v>
      </c>
      <c r="BK570" s="203">
        <f>ROUND(I570*H570,2)</f>
        <v>0</v>
      </c>
      <c r="BL570" s="24" t="s">
        <v>151</v>
      </c>
      <c r="BM570" s="24" t="s">
        <v>2115</v>
      </c>
    </row>
    <row r="571" spans="2:65" s="1" customFormat="1" ht="13.5">
      <c r="B571" s="41"/>
      <c r="C571" s="63"/>
      <c r="D571" s="204" t="s">
        <v>153</v>
      </c>
      <c r="E571" s="63"/>
      <c r="F571" s="205" t="s">
        <v>1459</v>
      </c>
      <c r="G571" s="63"/>
      <c r="H571" s="63"/>
      <c r="I571" s="163"/>
      <c r="J571" s="63"/>
      <c r="K571" s="63"/>
      <c r="L571" s="61"/>
      <c r="M571" s="206"/>
      <c r="N571" s="42"/>
      <c r="O571" s="42"/>
      <c r="P571" s="42"/>
      <c r="Q571" s="42"/>
      <c r="R571" s="42"/>
      <c r="S571" s="42"/>
      <c r="T571" s="78"/>
      <c r="AT571" s="24" t="s">
        <v>153</v>
      </c>
      <c r="AU571" s="24" t="s">
        <v>82</v>
      </c>
    </row>
    <row r="572" spans="2:65" s="12" customFormat="1" ht="13.5">
      <c r="B572" s="219"/>
      <c r="C572" s="220"/>
      <c r="D572" s="204" t="s">
        <v>155</v>
      </c>
      <c r="E572" s="221" t="s">
        <v>21</v>
      </c>
      <c r="F572" s="222" t="s">
        <v>1461</v>
      </c>
      <c r="G572" s="220"/>
      <c r="H572" s="221" t="s">
        <v>21</v>
      </c>
      <c r="I572" s="223"/>
      <c r="J572" s="220"/>
      <c r="K572" s="220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155</v>
      </c>
      <c r="AU572" s="228" t="s">
        <v>82</v>
      </c>
      <c r="AV572" s="12" t="s">
        <v>80</v>
      </c>
      <c r="AW572" s="12" t="s">
        <v>35</v>
      </c>
      <c r="AX572" s="12" t="s">
        <v>72</v>
      </c>
      <c r="AY572" s="228" t="s">
        <v>144</v>
      </c>
    </row>
    <row r="573" spans="2:65" s="11" customFormat="1" ht="13.5">
      <c r="B573" s="207"/>
      <c r="C573" s="208"/>
      <c r="D573" s="204" t="s">
        <v>155</v>
      </c>
      <c r="E573" s="209" t="s">
        <v>21</v>
      </c>
      <c r="F573" s="210" t="s">
        <v>2116</v>
      </c>
      <c r="G573" s="208"/>
      <c r="H573" s="211">
        <v>12</v>
      </c>
      <c r="I573" s="212"/>
      <c r="J573" s="208"/>
      <c r="K573" s="208"/>
      <c r="L573" s="213"/>
      <c r="M573" s="214"/>
      <c r="N573" s="215"/>
      <c r="O573" s="215"/>
      <c r="P573" s="215"/>
      <c r="Q573" s="215"/>
      <c r="R573" s="215"/>
      <c r="S573" s="215"/>
      <c r="T573" s="216"/>
      <c r="AT573" s="217" t="s">
        <v>155</v>
      </c>
      <c r="AU573" s="217" t="s">
        <v>82</v>
      </c>
      <c r="AV573" s="11" t="s">
        <v>82</v>
      </c>
      <c r="AW573" s="11" t="s">
        <v>35</v>
      </c>
      <c r="AX573" s="11" t="s">
        <v>80</v>
      </c>
      <c r="AY573" s="217" t="s">
        <v>144</v>
      </c>
    </row>
    <row r="574" spans="2:65" s="10" customFormat="1" ht="29.85" customHeight="1">
      <c r="B574" s="176"/>
      <c r="C574" s="177"/>
      <c r="D574" s="178" t="s">
        <v>71</v>
      </c>
      <c r="E574" s="190" t="s">
        <v>193</v>
      </c>
      <c r="F574" s="190" t="s">
        <v>514</v>
      </c>
      <c r="G574" s="177"/>
      <c r="H574" s="177"/>
      <c r="I574" s="180"/>
      <c r="J574" s="191">
        <f>BK574</f>
        <v>0</v>
      </c>
      <c r="K574" s="177"/>
      <c r="L574" s="182"/>
      <c r="M574" s="183"/>
      <c r="N574" s="184"/>
      <c r="O574" s="184"/>
      <c r="P574" s="185">
        <f>SUM(P575:P582)</f>
        <v>0</v>
      </c>
      <c r="Q574" s="184"/>
      <c r="R574" s="185">
        <f>SUM(R575:R582)</f>
        <v>1.6000000000000003E-5</v>
      </c>
      <c r="S574" s="184"/>
      <c r="T574" s="186">
        <f>SUM(T575:T582)</f>
        <v>0</v>
      </c>
      <c r="AR574" s="187" t="s">
        <v>80</v>
      </c>
      <c r="AT574" s="188" t="s">
        <v>71</v>
      </c>
      <c r="AU574" s="188" t="s">
        <v>80</v>
      </c>
      <c r="AY574" s="187" t="s">
        <v>144</v>
      </c>
      <c r="BK574" s="189">
        <f>SUM(BK575:BK582)</f>
        <v>0</v>
      </c>
    </row>
    <row r="575" spans="2:65" s="1" customFormat="1" ht="16.5" customHeight="1">
      <c r="B575" s="41"/>
      <c r="C575" s="192" t="s">
        <v>1470</v>
      </c>
      <c r="D575" s="192" t="s">
        <v>146</v>
      </c>
      <c r="E575" s="193" t="s">
        <v>1464</v>
      </c>
      <c r="F575" s="194" t="s">
        <v>1465</v>
      </c>
      <c r="G575" s="195" t="s">
        <v>488</v>
      </c>
      <c r="H575" s="196">
        <v>1.6</v>
      </c>
      <c r="I575" s="197"/>
      <c r="J575" s="198">
        <f>ROUND(I575*H575,2)</f>
        <v>0</v>
      </c>
      <c r="K575" s="194" t="s">
        <v>21</v>
      </c>
      <c r="L575" s="61"/>
      <c r="M575" s="199" t="s">
        <v>21</v>
      </c>
      <c r="N575" s="200" t="s">
        <v>43</v>
      </c>
      <c r="O575" s="42"/>
      <c r="P575" s="201">
        <f>O575*H575</f>
        <v>0</v>
      </c>
      <c r="Q575" s="201">
        <v>1.0000000000000001E-5</v>
      </c>
      <c r="R575" s="201">
        <f>Q575*H575</f>
        <v>1.6000000000000003E-5</v>
      </c>
      <c r="S575" s="201">
        <v>0</v>
      </c>
      <c r="T575" s="202">
        <f>S575*H575</f>
        <v>0</v>
      </c>
      <c r="AR575" s="24" t="s">
        <v>151</v>
      </c>
      <c r="AT575" s="24" t="s">
        <v>146</v>
      </c>
      <c r="AU575" s="24" t="s">
        <v>82</v>
      </c>
      <c r="AY575" s="24" t="s">
        <v>144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24" t="s">
        <v>80</v>
      </c>
      <c r="BK575" s="203">
        <f>ROUND(I575*H575,2)</f>
        <v>0</v>
      </c>
      <c r="BL575" s="24" t="s">
        <v>151</v>
      </c>
      <c r="BM575" s="24" t="s">
        <v>2117</v>
      </c>
    </row>
    <row r="576" spans="2:65" s="1" customFormat="1" ht="13.5">
      <c r="B576" s="41"/>
      <c r="C576" s="63"/>
      <c r="D576" s="204" t="s">
        <v>153</v>
      </c>
      <c r="E576" s="63"/>
      <c r="F576" s="205" t="s">
        <v>1465</v>
      </c>
      <c r="G576" s="63"/>
      <c r="H576" s="63"/>
      <c r="I576" s="163"/>
      <c r="J576" s="63"/>
      <c r="K576" s="63"/>
      <c r="L576" s="61"/>
      <c r="M576" s="206"/>
      <c r="N576" s="42"/>
      <c r="O576" s="42"/>
      <c r="P576" s="42"/>
      <c r="Q576" s="42"/>
      <c r="R576" s="42"/>
      <c r="S576" s="42"/>
      <c r="T576" s="78"/>
      <c r="AT576" s="24" t="s">
        <v>153</v>
      </c>
      <c r="AU576" s="24" t="s">
        <v>82</v>
      </c>
    </row>
    <row r="577" spans="2:65" s="12" customFormat="1" ht="13.5">
      <c r="B577" s="219"/>
      <c r="C577" s="220"/>
      <c r="D577" s="204" t="s">
        <v>155</v>
      </c>
      <c r="E577" s="221" t="s">
        <v>21</v>
      </c>
      <c r="F577" s="222" t="s">
        <v>2118</v>
      </c>
      <c r="G577" s="220"/>
      <c r="H577" s="221" t="s">
        <v>21</v>
      </c>
      <c r="I577" s="223"/>
      <c r="J577" s="220"/>
      <c r="K577" s="220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155</v>
      </c>
      <c r="AU577" s="228" t="s">
        <v>82</v>
      </c>
      <c r="AV577" s="12" t="s">
        <v>80</v>
      </c>
      <c r="AW577" s="12" t="s">
        <v>35</v>
      </c>
      <c r="AX577" s="12" t="s">
        <v>72</v>
      </c>
      <c r="AY577" s="228" t="s">
        <v>144</v>
      </c>
    </row>
    <row r="578" spans="2:65" s="11" customFormat="1" ht="13.5">
      <c r="B578" s="207"/>
      <c r="C578" s="208"/>
      <c r="D578" s="204" t="s">
        <v>155</v>
      </c>
      <c r="E578" s="209" t="s">
        <v>21</v>
      </c>
      <c r="F578" s="210" t="s">
        <v>1468</v>
      </c>
      <c r="G578" s="208"/>
      <c r="H578" s="211">
        <v>0.8</v>
      </c>
      <c r="I578" s="212"/>
      <c r="J578" s="208"/>
      <c r="K578" s="208"/>
      <c r="L578" s="213"/>
      <c r="M578" s="214"/>
      <c r="N578" s="215"/>
      <c r="O578" s="215"/>
      <c r="P578" s="215"/>
      <c r="Q578" s="215"/>
      <c r="R578" s="215"/>
      <c r="S578" s="215"/>
      <c r="T578" s="216"/>
      <c r="AT578" s="217" t="s">
        <v>155</v>
      </c>
      <c r="AU578" s="217" t="s">
        <v>82</v>
      </c>
      <c r="AV578" s="11" t="s">
        <v>82</v>
      </c>
      <c r="AW578" s="11" t="s">
        <v>35</v>
      </c>
      <c r="AX578" s="11" t="s">
        <v>72</v>
      </c>
      <c r="AY578" s="217" t="s">
        <v>144</v>
      </c>
    </row>
    <row r="579" spans="2:65" s="12" customFormat="1" ht="27">
      <c r="B579" s="219"/>
      <c r="C579" s="220"/>
      <c r="D579" s="204" t="s">
        <v>155</v>
      </c>
      <c r="E579" s="221" t="s">
        <v>21</v>
      </c>
      <c r="F579" s="222" t="s">
        <v>2119</v>
      </c>
      <c r="G579" s="220"/>
      <c r="H579" s="221" t="s">
        <v>21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155</v>
      </c>
      <c r="AU579" s="228" t="s">
        <v>82</v>
      </c>
      <c r="AV579" s="12" t="s">
        <v>80</v>
      </c>
      <c r="AW579" s="12" t="s">
        <v>35</v>
      </c>
      <c r="AX579" s="12" t="s">
        <v>72</v>
      </c>
      <c r="AY579" s="228" t="s">
        <v>144</v>
      </c>
    </row>
    <row r="580" spans="2:65" s="11" customFormat="1" ht="13.5">
      <c r="B580" s="207"/>
      <c r="C580" s="208"/>
      <c r="D580" s="204" t="s">
        <v>155</v>
      </c>
      <c r="E580" s="209" t="s">
        <v>21</v>
      </c>
      <c r="F580" s="210" t="s">
        <v>1468</v>
      </c>
      <c r="G580" s="208"/>
      <c r="H580" s="211">
        <v>0.8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155</v>
      </c>
      <c r="AU580" s="217" t="s">
        <v>82</v>
      </c>
      <c r="AV580" s="11" t="s">
        <v>82</v>
      </c>
      <c r="AW580" s="11" t="s">
        <v>35</v>
      </c>
      <c r="AX580" s="11" t="s">
        <v>72</v>
      </c>
      <c r="AY580" s="217" t="s">
        <v>144</v>
      </c>
    </row>
    <row r="581" spans="2:65" s="13" customFormat="1" ht="13.5">
      <c r="B581" s="245"/>
      <c r="C581" s="246"/>
      <c r="D581" s="204" t="s">
        <v>155</v>
      </c>
      <c r="E581" s="247" t="s">
        <v>21</v>
      </c>
      <c r="F581" s="248" t="s">
        <v>947</v>
      </c>
      <c r="G581" s="246"/>
      <c r="H581" s="249">
        <v>1.6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AT581" s="255" t="s">
        <v>155</v>
      </c>
      <c r="AU581" s="255" t="s">
        <v>82</v>
      </c>
      <c r="AV581" s="13" t="s">
        <v>151</v>
      </c>
      <c r="AW581" s="13" t="s">
        <v>35</v>
      </c>
      <c r="AX581" s="13" t="s">
        <v>80</v>
      </c>
      <c r="AY581" s="255" t="s">
        <v>144</v>
      </c>
    </row>
    <row r="582" spans="2:65" s="12" customFormat="1" ht="13.5">
      <c r="B582" s="219"/>
      <c r="C582" s="220"/>
      <c r="D582" s="204" t="s">
        <v>155</v>
      </c>
      <c r="E582" s="221" t="s">
        <v>21</v>
      </c>
      <c r="F582" s="222" t="s">
        <v>1469</v>
      </c>
      <c r="G582" s="220"/>
      <c r="H582" s="221" t="s">
        <v>21</v>
      </c>
      <c r="I582" s="223"/>
      <c r="J582" s="220"/>
      <c r="K582" s="220"/>
      <c r="L582" s="224"/>
      <c r="M582" s="225"/>
      <c r="N582" s="226"/>
      <c r="O582" s="226"/>
      <c r="P582" s="226"/>
      <c r="Q582" s="226"/>
      <c r="R582" s="226"/>
      <c r="S582" s="226"/>
      <c r="T582" s="227"/>
      <c r="AT582" s="228" t="s">
        <v>155</v>
      </c>
      <c r="AU582" s="228" t="s">
        <v>82</v>
      </c>
      <c r="AV582" s="12" t="s">
        <v>80</v>
      </c>
      <c r="AW582" s="12" t="s">
        <v>35</v>
      </c>
      <c r="AX582" s="12" t="s">
        <v>72</v>
      </c>
      <c r="AY582" s="228" t="s">
        <v>144</v>
      </c>
    </row>
    <row r="583" spans="2:65" s="10" customFormat="1" ht="29.85" customHeight="1">
      <c r="B583" s="176"/>
      <c r="C583" s="177"/>
      <c r="D583" s="178" t="s">
        <v>71</v>
      </c>
      <c r="E583" s="190" t="s">
        <v>199</v>
      </c>
      <c r="F583" s="190" t="s">
        <v>521</v>
      </c>
      <c r="G583" s="177"/>
      <c r="H583" s="177"/>
      <c r="I583" s="180"/>
      <c r="J583" s="191">
        <f>BK583</f>
        <v>0</v>
      </c>
      <c r="K583" s="177"/>
      <c r="L583" s="182"/>
      <c r="M583" s="183"/>
      <c r="N583" s="184"/>
      <c r="O583" s="184"/>
      <c r="P583" s="185">
        <f>SUM(P584:P748)</f>
        <v>0</v>
      </c>
      <c r="Q583" s="184"/>
      <c r="R583" s="185">
        <f>SUM(R584:R748)</f>
        <v>24.704563400000001</v>
      </c>
      <c r="S583" s="184"/>
      <c r="T583" s="186">
        <f>SUM(T584:T748)</f>
        <v>466.70438999999999</v>
      </c>
      <c r="AR583" s="187" t="s">
        <v>80</v>
      </c>
      <c r="AT583" s="188" t="s">
        <v>71</v>
      </c>
      <c r="AU583" s="188" t="s">
        <v>80</v>
      </c>
      <c r="AY583" s="187" t="s">
        <v>144</v>
      </c>
      <c r="BK583" s="189">
        <f>SUM(BK584:BK748)</f>
        <v>0</v>
      </c>
    </row>
    <row r="584" spans="2:65" s="1" customFormat="1" ht="25.5" customHeight="1">
      <c r="B584" s="41"/>
      <c r="C584" s="192" t="s">
        <v>1477</v>
      </c>
      <c r="D584" s="192" t="s">
        <v>146</v>
      </c>
      <c r="E584" s="193" t="s">
        <v>1471</v>
      </c>
      <c r="F584" s="194" t="s">
        <v>1472</v>
      </c>
      <c r="G584" s="195" t="s">
        <v>488</v>
      </c>
      <c r="H584" s="196">
        <v>52</v>
      </c>
      <c r="I584" s="197"/>
      <c r="J584" s="198">
        <f>ROUND(I584*H584,2)</f>
        <v>0</v>
      </c>
      <c r="K584" s="194" t="s">
        <v>150</v>
      </c>
      <c r="L584" s="61"/>
      <c r="M584" s="199" t="s">
        <v>21</v>
      </c>
      <c r="N584" s="200" t="s">
        <v>43</v>
      </c>
      <c r="O584" s="42"/>
      <c r="P584" s="201">
        <f>O584*H584</f>
        <v>0</v>
      </c>
      <c r="Q584" s="201">
        <v>1.5169999999999999E-2</v>
      </c>
      <c r="R584" s="201">
        <f>Q584*H584</f>
        <v>0.78883999999999999</v>
      </c>
      <c r="S584" s="201">
        <v>0</v>
      </c>
      <c r="T584" s="202">
        <f>S584*H584</f>
        <v>0</v>
      </c>
      <c r="AR584" s="24" t="s">
        <v>151</v>
      </c>
      <c r="AT584" s="24" t="s">
        <v>146</v>
      </c>
      <c r="AU584" s="24" t="s">
        <v>82</v>
      </c>
      <c r="AY584" s="24" t="s">
        <v>144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24" t="s">
        <v>80</v>
      </c>
      <c r="BK584" s="203">
        <f>ROUND(I584*H584,2)</f>
        <v>0</v>
      </c>
      <c r="BL584" s="24" t="s">
        <v>151</v>
      </c>
      <c r="BM584" s="24" t="s">
        <v>2120</v>
      </c>
    </row>
    <row r="585" spans="2:65" s="1" customFormat="1" ht="13.5">
      <c r="B585" s="41"/>
      <c r="C585" s="63"/>
      <c r="D585" s="204" t="s">
        <v>153</v>
      </c>
      <c r="E585" s="63"/>
      <c r="F585" s="205" t="s">
        <v>1472</v>
      </c>
      <c r="G585" s="63"/>
      <c r="H585" s="63"/>
      <c r="I585" s="163"/>
      <c r="J585" s="63"/>
      <c r="K585" s="63"/>
      <c r="L585" s="61"/>
      <c r="M585" s="206"/>
      <c r="N585" s="42"/>
      <c r="O585" s="42"/>
      <c r="P585" s="42"/>
      <c r="Q585" s="42"/>
      <c r="R585" s="42"/>
      <c r="S585" s="42"/>
      <c r="T585" s="78"/>
      <c r="AT585" s="24" t="s">
        <v>153</v>
      </c>
      <c r="AU585" s="24" t="s">
        <v>82</v>
      </c>
    </row>
    <row r="586" spans="2:65" s="12" customFormat="1" ht="27">
      <c r="B586" s="219"/>
      <c r="C586" s="220"/>
      <c r="D586" s="204" t="s">
        <v>155</v>
      </c>
      <c r="E586" s="221" t="s">
        <v>21</v>
      </c>
      <c r="F586" s="222" t="s">
        <v>1474</v>
      </c>
      <c r="G586" s="220"/>
      <c r="H586" s="221" t="s">
        <v>21</v>
      </c>
      <c r="I586" s="223"/>
      <c r="J586" s="220"/>
      <c r="K586" s="220"/>
      <c r="L586" s="224"/>
      <c r="M586" s="225"/>
      <c r="N586" s="226"/>
      <c r="O586" s="226"/>
      <c r="P586" s="226"/>
      <c r="Q586" s="226"/>
      <c r="R586" s="226"/>
      <c r="S586" s="226"/>
      <c r="T586" s="227"/>
      <c r="AT586" s="228" t="s">
        <v>155</v>
      </c>
      <c r="AU586" s="228" t="s">
        <v>82</v>
      </c>
      <c r="AV586" s="12" t="s">
        <v>80</v>
      </c>
      <c r="AW586" s="12" t="s">
        <v>35</v>
      </c>
      <c r="AX586" s="12" t="s">
        <v>72</v>
      </c>
      <c r="AY586" s="228" t="s">
        <v>144</v>
      </c>
    </row>
    <row r="587" spans="2:65" s="11" customFormat="1" ht="13.5">
      <c r="B587" s="207"/>
      <c r="C587" s="208"/>
      <c r="D587" s="204" t="s">
        <v>155</v>
      </c>
      <c r="E587" s="209" t="s">
        <v>21</v>
      </c>
      <c r="F587" s="210" t="s">
        <v>2121</v>
      </c>
      <c r="G587" s="208"/>
      <c r="H587" s="211">
        <v>26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72</v>
      </c>
      <c r="AY587" s="217" t="s">
        <v>144</v>
      </c>
    </row>
    <row r="588" spans="2:65" s="11" customFormat="1" ht="13.5">
      <c r="B588" s="207"/>
      <c r="C588" s="208"/>
      <c r="D588" s="204" t="s">
        <v>155</v>
      </c>
      <c r="E588" s="209" t="s">
        <v>21</v>
      </c>
      <c r="F588" s="210" t="s">
        <v>2122</v>
      </c>
      <c r="G588" s="208"/>
      <c r="H588" s="211">
        <v>26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155</v>
      </c>
      <c r="AU588" s="217" t="s">
        <v>82</v>
      </c>
      <c r="AV588" s="11" t="s">
        <v>82</v>
      </c>
      <c r="AW588" s="11" t="s">
        <v>35</v>
      </c>
      <c r="AX588" s="11" t="s">
        <v>72</v>
      </c>
      <c r="AY588" s="217" t="s">
        <v>144</v>
      </c>
    </row>
    <row r="589" spans="2:65" s="13" customFormat="1" ht="13.5">
      <c r="B589" s="245"/>
      <c r="C589" s="246"/>
      <c r="D589" s="204" t="s">
        <v>155</v>
      </c>
      <c r="E589" s="247" t="s">
        <v>21</v>
      </c>
      <c r="F589" s="248" t="s">
        <v>947</v>
      </c>
      <c r="G589" s="246"/>
      <c r="H589" s="249">
        <v>52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AT589" s="255" t="s">
        <v>155</v>
      </c>
      <c r="AU589" s="255" t="s">
        <v>82</v>
      </c>
      <c r="AV589" s="13" t="s">
        <v>151</v>
      </c>
      <c r="AW589" s="13" t="s">
        <v>35</v>
      </c>
      <c r="AX589" s="13" t="s">
        <v>80</v>
      </c>
      <c r="AY589" s="255" t="s">
        <v>144</v>
      </c>
    </row>
    <row r="590" spans="2:65" s="1" customFormat="1" ht="25.5" customHeight="1">
      <c r="B590" s="41"/>
      <c r="C590" s="192" t="s">
        <v>1482</v>
      </c>
      <c r="D590" s="192" t="s">
        <v>146</v>
      </c>
      <c r="E590" s="193" t="s">
        <v>1478</v>
      </c>
      <c r="F590" s="194" t="s">
        <v>1479</v>
      </c>
      <c r="G590" s="195" t="s">
        <v>488</v>
      </c>
      <c r="H590" s="196">
        <v>16</v>
      </c>
      <c r="I590" s="197"/>
      <c r="J590" s="198">
        <f>ROUND(I590*H590,2)</f>
        <v>0</v>
      </c>
      <c r="K590" s="194" t="s">
        <v>150</v>
      </c>
      <c r="L590" s="61"/>
      <c r="M590" s="199" t="s">
        <v>21</v>
      </c>
      <c r="N590" s="200" t="s">
        <v>43</v>
      </c>
      <c r="O590" s="42"/>
      <c r="P590" s="201">
        <f>O590*H590</f>
        <v>0</v>
      </c>
      <c r="Q590" s="201">
        <v>3.9600000000000003E-2</v>
      </c>
      <c r="R590" s="201">
        <f>Q590*H590</f>
        <v>0.63360000000000005</v>
      </c>
      <c r="S590" s="201">
        <v>0</v>
      </c>
      <c r="T590" s="202">
        <f>S590*H590</f>
        <v>0</v>
      </c>
      <c r="AR590" s="24" t="s">
        <v>151</v>
      </c>
      <c r="AT590" s="24" t="s">
        <v>146</v>
      </c>
      <c r="AU590" s="24" t="s">
        <v>82</v>
      </c>
      <c r="AY590" s="24" t="s">
        <v>144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80</v>
      </c>
      <c r="BK590" s="203">
        <f>ROUND(I590*H590,2)</f>
        <v>0</v>
      </c>
      <c r="BL590" s="24" t="s">
        <v>151</v>
      </c>
      <c r="BM590" s="24" t="s">
        <v>2123</v>
      </c>
    </row>
    <row r="591" spans="2:65" s="1" customFormat="1" ht="13.5">
      <c r="B591" s="41"/>
      <c r="C591" s="63"/>
      <c r="D591" s="204" t="s">
        <v>153</v>
      </c>
      <c r="E591" s="63"/>
      <c r="F591" s="205" t="s">
        <v>1479</v>
      </c>
      <c r="G591" s="63"/>
      <c r="H591" s="63"/>
      <c r="I591" s="163"/>
      <c r="J591" s="63"/>
      <c r="K591" s="63"/>
      <c r="L591" s="61"/>
      <c r="M591" s="206"/>
      <c r="N591" s="42"/>
      <c r="O591" s="42"/>
      <c r="P591" s="42"/>
      <c r="Q591" s="42"/>
      <c r="R591" s="42"/>
      <c r="S591" s="42"/>
      <c r="T591" s="78"/>
      <c r="AT591" s="24" t="s">
        <v>153</v>
      </c>
      <c r="AU591" s="24" t="s">
        <v>82</v>
      </c>
    </row>
    <row r="592" spans="2:65" s="11" customFormat="1" ht="13.5">
      <c r="B592" s="207"/>
      <c r="C592" s="208"/>
      <c r="D592" s="204" t="s">
        <v>155</v>
      </c>
      <c r="E592" s="209" t="s">
        <v>21</v>
      </c>
      <c r="F592" s="210" t="s">
        <v>1481</v>
      </c>
      <c r="G592" s="208"/>
      <c r="H592" s="211">
        <v>16</v>
      </c>
      <c r="I592" s="212"/>
      <c r="J592" s="208"/>
      <c r="K592" s="208"/>
      <c r="L592" s="213"/>
      <c r="M592" s="214"/>
      <c r="N592" s="215"/>
      <c r="O592" s="215"/>
      <c r="P592" s="215"/>
      <c r="Q592" s="215"/>
      <c r="R592" s="215"/>
      <c r="S592" s="215"/>
      <c r="T592" s="216"/>
      <c r="AT592" s="217" t="s">
        <v>155</v>
      </c>
      <c r="AU592" s="217" t="s">
        <v>82</v>
      </c>
      <c r="AV592" s="11" t="s">
        <v>82</v>
      </c>
      <c r="AW592" s="11" t="s">
        <v>35</v>
      </c>
      <c r="AX592" s="11" t="s">
        <v>80</v>
      </c>
      <c r="AY592" s="217" t="s">
        <v>144</v>
      </c>
    </row>
    <row r="593" spans="2:65" s="1" customFormat="1" ht="25.5" customHeight="1">
      <c r="B593" s="41"/>
      <c r="C593" s="192" t="s">
        <v>1489</v>
      </c>
      <c r="D593" s="192" t="s">
        <v>146</v>
      </c>
      <c r="E593" s="193" t="s">
        <v>1483</v>
      </c>
      <c r="F593" s="194" t="s">
        <v>2124</v>
      </c>
      <c r="G593" s="195" t="s">
        <v>488</v>
      </c>
      <c r="H593" s="196">
        <v>32</v>
      </c>
      <c r="I593" s="197"/>
      <c r="J593" s="198">
        <f>ROUND(I593*H593,2)</f>
        <v>0</v>
      </c>
      <c r="K593" s="194" t="s">
        <v>150</v>
      </c>
      <c r="L593" s="61"/>
      <c r="M593" s="199" t="s">
        <v>21</v>
      </c>
      <c r="N593" s="200" t="s">
        <v>43</v>
      </c>
      <c r="O593" s="42"/>
      <c r="P593" s="201">
        <f>O593*H593</f>
        <v>0</v>
      </c>
      <c r="Q593" s="201">
        <v>7.1050000000000002E-2</v>
      </c>
      <c r="R593" s="201">
        <f>Q593*H593</f>
        <v>2.2736000000000001</v>
      </c>
      <c r="S593" s="201">
        <v>0</v>
      </c>
      <c r="T593" s="202">
        <f>S593*H593</f>
        <v>0</v>
      </c>
      <c r="AR593" s="24" t="s">
        <v>151</v>
      </c>
      <c r="AT593" s="24" t="s">
        <v>146</v>
      </c>
      <c r="AU593" s="24" t="s">
        <v>82</v>
      </c>
      <c r="AY593" s="24" t="s">
        <v>144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24" t="s">
        <v>80</v>
      </c>
      <c r="BK593" s="203">
        <f>ROUND(I593*H593,2)</f>
        <v>0</v>
      </c>
      <c r="BL593" s="24" t="s">
        <v>151</v>
      </c>
      <c r="BM593" s="24" t="s">
        <v>2125</v>
      </c>
    </row>
    <row r="594" spans="2:65" s="1" customFormat="1" ht="13.5">
      <c r="B594" s="41"/>
      <c r="C594" s="63"/>
      <c r="D594" s="204" t="s">
        <v>153</v>
      </c>
      <c r="E594" s="63"/>
      <c r="F594" s="205" t="s">
        <v>1484</v>
      </c>
      <c r="G594" s="63"/>
      <c r="H594" s="63"/>
      <c r="I594" s="163"/>
      <c r="J594" s="63"/>
      <c r="K594" s="63"/>
      <c r="L594" s="61"/>
      <c r="M594" s="206"/>
      <c r="N594" s="42"/>
      <c r="O594" s="42"/>
      <c r="P594" s="42"/>
      <c r="Q594" s="42"/>
      <c r="R594" s="42"/>
      <c r="S594" s="42"/>
      <c r="T594" s="78"/>
      <c r="AT594" s="24" t="s">
        <v>153</v>
      </c>
      <c r="AU594" s="24" t="s">
        <v>82</v>
      </c>
    </row>
    <row r="595" spans="2:65" s="12" customFormat="1" ht="27">
      <c r="B595" s="219"/>
      <c r="C595" s="220"/>
      <c r="D595" s="204" t="s">
        <v>155</v>
      </c>
      <c r="E595" s="221" t="s">
        <v>21</v>
      </c>
      <c r="F595" s="222" t="s">
        <v>1486</v>
      </c>
      <c r="G595" s="220"/>
      <c r="H595" s="221" t="s">
        <v>21</v>
      </c>
      <c r="I595" s="223"/>
      <c r="J595" s="220"/>
      <c r="K595" s="220"/>
      <c r="L595" s="224"/>
      <c r="M595" s="225"/>
      <c r="N595" s="226"/>
      <c r="O595" s="226"/>
      <c r="P595" s="226"/>
      <c r="Q595" s="226"/>
      <c r="R595" s="226"/>
      <c r="S595" s="226"/>
      <c r="T595" s="227"/>
      <c r="AT595" s="228" t="s">
        <v>155</v>
      </c>
      <c r="AU595" s="228" t="s">
        <v>82</v>
      </c>
      <c r="AV595" s="12" t="s">
        <v>80</v>
      </c>
      <c r="AW595" s="12" t="s">
        <v>35</v>
      </c>
      <c r="AX595" s="12" t="s">
        <v>72</v>
      </c>
      <c r="AY595" s="228" t="s">
        <v>144</v>
      </c>
    </row>
    <row r="596" spans="2:65" s="12" customFormat="1" ht="13.5">
      <c r="B596" s="219"/>
      <c r="C596" s="220"/>
      <c r="D596" s="204" t="s">
        <v>155</v>
      </c>
      <c r="E596" s="221" t="s">
        <v>21</v>
      </c>
      <c r="F596" s="222" t="s">
        <v>1487</v>
      </c>
      <c r="G596" s="220"/>
      <c r="H596" s="221" t="s">
        <v>21</v>
      </c>
      <c r="I596" s="223"/>
      <c r="J596" s="220"/>
      <c r="K596" s="220"/>
      <c r="L596" s="224"/>
      <c r="M596" s="225"/>
      <c r="N596" s="226"/>
      <c r="O596" s="226"/>
      <c r="P596" s="226"/>
      <c r="Q596" s="226"/>
      <c r="R596" s="226"/>
      <c r="S596" s="226"/>
      <c r="T596" s="227"/>
      <c r="AT596" s="228" t="s">
        <v>155</v>
      </c>
      <c r="AU596" s="228" t="s">
        <v>82</v>
      </c>
      <c r="AV596" s="12" t="s">
        <v>80</v>
      </c>
      <c r="AW596" s="12" t="s">
        <v>35</v>
      </c>
      <c r="AX596" s="12" t="s">
        <v>72</v>
      </c>
      <c r="AY596" s="228" t="s">
        <v>144</v>
      </c>
    </row>
    <row r="597" spans="2:65" s="11" customFormat="1" ht="13.5">
      <c r="B597" s="207"/>
      <c r="C597" s="208"/>
      <c r="D597" s="204" t="s">
        <v>155</v>
      </c>
      <c r="E597" s="209" t="s">
        <v>21</v>
      </c>
      <c r="F597" s="210" t="s">
        <v>2126</v>
      </c>
      <c r="G597" s="208"/>
      <c r="H597" s="211">
        <v>32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80</v>
      </c>
      <c r="AY597" s="217" t="s">
        <v>144</v>
      </c>
    </row>
    <row r="598" spans="2:65" s="1" customFormat="1" ht="16.5" customHeight="1">
      <c r="B598" s="41"/>
      <c r="C598" s="192" t="s">
        <v>1496</v>
      </c>
      <c r="D598" s="192" t="s">
        <v>146</v>
      </c>
      <c r="E598" s="193" t="s">
        <v>1490</v>
      </c>
      <c r="F598" s="194" t="s">
        <v>1491</v>
      </c>
      <c r="G598" s="195" t="s">
        <v>518</v>
      </c>
      <c r="H598" s="196">
        <v>10</v>
      </c>
      <c r="I598" s="197"/>
      <c r="J598" s="198">
        <f>ROUND(I598*H598,2)</f>
        <v>0</v>
      </c>
      <c r="K598" s="194" t="s">
        <v>21</v>
      </c>
      <c r="L598" s="61"/>
      <c r="M598" s="199" t="s">
        <v>21</v>
      </c>
      <c r="N598" s="200" t="s">
        <v>43</v>
      </c>
      <c r="O598" s="42"/>
      <c r="P598" s="201">
        <f>O598*H598</f>
        <v>0</v>
      </c>
      <c r="Q598" s="201">
        <v>0</v>
      </c>
      <c r="R598" s="201">
        <f>Q598*H598</f>
        <v>0</v>
      </c>
      <c r="S598" s="201">
        <v>0</v>
      </c>
      <c r="T598" s="202">
        <f>S598*H598</f>
        <v>0</v>
      </c>
      <c r="AR598" s="24" t="s">
        <v>151</v>
      </c>
      <c r="AT598" s="24" t="s">
        <v>146</v>
      </c>
      <c r="AU598" s="24" t="s">
        <v>82</v>
      </c>
      <c r="AY598" s="24" t="s">
        <v>144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80</v>
      </c>
      <c r="BK598" s="203">
        <f>ROUND(I598*H598,2)</f>
        <v>0</v>
      </c>
      <c r="BL598" s="24" t="s">
        <v>151</v>
      </c>
      <c r="BM598" s="24" t="s">
        <v>2127</v>
      </c>
    </row>
    <row r="599" spans="2:65" s="1" customFormat="1" ht="13.5">
      <c r="B599" s="41"/>
      <c r="C599" s="63"/>
      <c r="D599" s="204" t="s">
        <v>153</v>
      </c>
      <c r="E599" s="63"/>
      <c r="F599" s="205" t="s">
        <v>1491</v>
      </c>
      <c r="G599" s="63"/>
      <c r="H599" s="63"/>
      <c r="I599" s="163"/>
      <c r="J599" s="63"/>
      <c r="K599" s="63"/>
      <c r="L599" s="61"/>
      <c r="M599" s="206"/>
      <c r="N599" s="42"/>
      <c r="O599" s="42"/>
      <c r="P599" s="42"/>
      <c r="Q599" s="42"/>
      <c r="R599" s="42"/>
      <c r="S599" s="42"/>
      <c r="T599" s="78"/>
      <c r="AT599" s="24" t="s">
        <v>153</v>
      </c>
      <c r="AU599" s="24" t="s">
        <v>82</v>
      </c>
    </row>
    <row r="600" spans="2:65" s="12" customFormat="1" ht="13.5">
      <c r="B600" s="219"/>
      <c r="C600" s="220"/>
      <c r="D600" s="204" t="s">
        <v>155</v>
      </c>
      <c r="E600" s="221" t="s">
        <v>21</v>
      </c>
      <c r="F600" s="222" t="s">
        <v>1493</v>
      </c>
      <c r="G600" s="220"/>
      <c r="H600" s="221" t="s">
        <v>21</v>
      </c>
      <c r="I600" s="223"/>
      <c r="J600" s="220"/>
      <c r="K600" s="220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155</v>
      </c>
      <c r="AU600" s="228" t="s">
        <v>82</v>
      </c>
      <c r="AV600" s="12" t="s">
        <v>80</v>
      </c>
      <c r="AW600" s="12" t="s">
        <v>35</v>
      </c>
      <c r="AX600" s="12" t="s">
        <v>72</v>
      </c>
      <c r="AY600" s="228" t="s">
        <v>144</v>
      </c>
    </row>
    <row r="601" spans="2:65" s="12" customFormat="1" ht="13.5">
      <c r="B601" s="219"/>
      <c r="C601" s="220"/>
      <c r="D601" s="204" t="s">
        <v>155</v>
      </c>
      <c r="E601" s="221" t="s">
        <v>21</v>
      </c>
      <c r="F601" s="222" t="s">
        <v>1469</v>
      </c>
      <c r="G601" s="220"/>
      <c r="H601" s="221" t="s">
        <v>21</v>
      </c>
      <c r="I601" s="223"/>
      <c r="J601" s="220"/>
      <c r="K601" s="220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155</v>
      </c>
      <c r="AU601" s="228" t="s">
        <v>82</v>
      </c>
      <c r="AV601" s="12" t="s">
        <v>80</v>
      </c>
      <c r="AW601" s="12" t="s">
        <v>35</v>
      </c>
      <c r="AX601" s="12" t="s">
        <v>72</v>
      </c>
      <c r="AY601" s="228" t="s">
        <v>144</v>
      </c>
    </row>
    <row r="602" spans="2:65" s="11" customFormat="1" ht="13.5">
      <c r="B602" s="207"/>
      <c r="C602" s="208"/>
      <c r="D602" s="204" t="s">
        <v>155</v>
      </c>
      <c r="E602" s="209" t="s">
        <v>21</v>
      </c>
      <c r="F602" s="210" t="s">
        <v>1494</v>
      </c>
      <c r="G602" s="208"/>
      <c r="H602" s="211">
        <v>4</v>
      </c>
      <c r="I602" s="212"/>
      <c r="J602" s="208"/>
      <c r="K602" s="208"/>
      <c r="L602" s="213"/>
      <c r="M602" s="214"/>
      <c r="N602" s="215"/>
      <c r="O602" s="215"/>
      <c r="P602" s="215"/>
      <c r="Q602" s="215"/>
      <c r="R602" s="215"/>
      <c r="S602" s="215"/>
      <c r="T602" s="216"/>
      <c r="AT602" s="217" t="s">
        <v>155</v>
      </c>
      <c r="AU602" s="217" t="s">
        <v>82</v>
      </c>
      <c r="AV602" s="11" t="s">
        <v>82</v>
      </c>
      <c r="AW602" s="11" t="s">
        <v>35</v>
      </c>
      <c r="AX602" s="11" t="s">
        <v>72</v>
      </c>
      <c r="AY602" s="217" t="s">
        <v>144</v>
      </c>
    </row>
    <row r="603" spans="2:65" s="11" customFormat="1" ht="13.5">
      <c r="B603" s="207"/>
      <c r="C603" s="208"/>
      <c r="D603" s="204" t="s">
        <v>155</v>
      </c>
      <c r="E603" s="209" t="s">
        <v>21</v>
      </c>
      <c r="F603" s="210" t="s">
        <v>1495</v>
      </c>
      <c r="G603" s="208"/>
      <c r="H603" s="211">
        <v>6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82</v>
      </c>
      <c r="AV603" s="11" t="s">
        <v>82</v>
      </c>
      <c r="AW603" s="11" t="s">
        <v>35</v>
      </c>
      <c r="AX603" s="11" t="s">
        <v>72</v>
      </c>
      <c r="AY603" s="217" t="s">
        <v>144</v>
      </c>
    </row>
    <row r="604" spans="2:65" s="13" customFormat="1" ht="13.5">
      <c r="B604" s="245"/>
      <c r="C604" s="246"/>
      <c r="D604" s="204" t="s">
        <v>155</v>
      </c>
      <c r="E604" s="247" t="s">
        <v>21</v>
      </c>
      <c r="F604" s="248" t="s">
        <v>947</v>
      </c>
      <c r="G604" s="246"/>
      <c r="H604" s="249">
        <v>10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AT604" s="255" t="s">
        <v>155</v>
      </c>
      <c r="AU604" s="255" t="s">
        <v>82</v>
      </c>
      <c r="AV604" s="13" t="s">
        <v>151</v>
      </c>
      <c r="AW604" s="13" t="s">
        <v>35</v>
      </c>
      <c r="AX604" s="13" t="s">
        <v>80</v>
      </c>
      <c r="AY604" s="255" t="s">
        <v>144</v>
      </c>
    </row>
    <row r="605" spans="2:65" s="1" customFormat="1" ht="16.5" customHeight="1">
      <c r="B605" s="41"/>
      <c r="C605" s="192" t="s">
        <v>1501</v>
      </c>
      <c r="D605" s="192" t="s">
        <v>146</v>
      </c>
      <c r="E605" s="193" t="s">
        <v>1497</v>
      </c>
      <c r="F605" s="194" t="s">
        <v>1498</v>
      </c>
      <c r="G605" s="195" t="s">
        <v>518</v>
      </c>
      <c r="H605" s="196">
        <v>2</v>
      </c>
      <c r="I605" s="197"/>
      <c r="J605" s="198">
        <f>ROUND(I605*H605,2)</f>
        <v>0</v>
      </c>
      <c r="K605" s="194" t="s">
        <v>150</v>
      </c>
      <c r="L605" s="61"/>
      <c r="M605" s="199" t="s">
        <v>21</v>
      </c>
      <c r="N605" s="200" t="s">
        <v>43</v>
      </c>
      <c r="O605" s="42"/>
      <c r="P605" s="201">
        <f>O605*H605</f>
        <v>0</v>
      </c>
      <c r="Q605" s="201">
        <v>8.5419999999999996E-2</v>
      </c>
      <c r="R605" s="201">
        <f>Q605*H605</f>
        <v>0.17083999999999999</v>
      </c>
      <c r="S605" s="201">
        <v>0</v>
      </c>
      <c r="T605" s="202">
        <f>S605*H605</f>
        <v>0</v>
      </c>
      <c r="AR605" s="24" t="s">
        <v>151</v>
      </c>
      <c r="AT605" s="24" t="s">
        <v>146</v>
      </c>
      <c r="AU605" s="24" t="s">
        <v>82</v>
      </c>
      <c r="AY605" s="24" t="s">
        <v>144</v>
      </c>
      <c r="BE605" s="203">
        <f>IF(N605="základní",J605,0)</f>
        <v>0</v>
      </c>
      <c r="BF605" s="203">
        <f>IF(N605="snížená",J605,0)</f>
        <v>0</v>
      </c>
      <c r="BG605" s="203">
        <f>IF(N605="zákl. přenesená",J605,0)</f>
        <v>0</v>
      </c>
      <c r="BH605" s="203">
        <f>IF(N605="sníž. přenesená",J605,0)</f>
        <v>0</v>
      </c>
      <c r="BI605" s="203">
        <f>IF(N605="nulová",J605,0)</f>
        <v>0</v>
      </c>
      <c r="BJ605" s="24" t="s">
        <v>80</v>
      </c>
      <c r="BK605" s="203">
        <f>ROUND(I605*H605,2)</f>
        <v>0</v>
      </c>
      <c r="BL605" s="24" t="s">
        <v>151</v>
      </c>
      <c r="BM605" s="24" t="s">
        <v>2128</v>
      </c>
    </row>
    <row r="606" spans="2:65" s="1" customFormat="1" ht="13.5">
      <c r="B606" s="41"/>
      <c r="C606" s="63"/>
      <c r="D606" s="204" t="s">
        <v>153</v>
      </c>
      <c r="E606" s="63"/>
      <c r="F606" s="205" t="s">
        <v>1498</v>
      </c>
      <c r="G606" s="63"/>
      <c r="H606" s="63"/>
      <c r="I606" s="163"/>
      <c r="J606" s="63"/>
      <c r="K606" s="63"/>
      <c r="L606" s="61"/>
      <c r="M606" s="206"/>
      <c r="N606" s="42"/>
      <c r="O606" s="42"/>
      <c r="P606" s="42"/>
      <c r="Q606" s="42"/>
      <c r="R606" s="42"/>
      <c r="S606" s="42"/>
      <c r="T606" s="78"/>
      <c r="AT606" s="24" t="s">
        <v>153</v>
      </c>
      <c r="AU606" s="24" t="s">
        <v>82</v>
      </c>
    </row>
    <row r="607" spans="2:65" s="11" customFormat="1" ht="13.5">
      <c r="B607" s="207"/>
      <c r="C607" s="208"/>
      <c r="D607" s="204" t="s">
        <v>155</v>
      </c>
      <c r="E607" s="209" t="s">
        <v>21</v>
      </c>
      <c r="F607" s="210" t="s">
        <v>1500</v>
      </c>
      <c r="G607" s="208"/>
      <c r="H607" s="211">
        <v>2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155</v>
      </c>
      <c r="AU607" s="217" t="s">
        <v>82</v>
      </c>
      <c r="AV607" s="11" t="s">
        <v>82</v>
      </c>
      <c r="AW607" s="11" t="s">
        <v>35</v>
      </c>
      <c r="AX607" s="11" t="s">
        <v>80</v>
      </c>
      <c r="AY607" s="217" t="s">
        <v>144</v>
      </c>
    </row>
    <row r="608" spans="2:65" s="1" customFormat="1" ht="25.5" customHeight="1">
      <c r="B608" s="41"/>
      <c r="C608" s="192" t="s">
        <v>1504</v>
      </c>
      <c r="D608" s="192" t="s">
        <v>146</v>
      </c>
      <c r="E608" s="193" t="s">
        <v>854</v>
      </c>
      <c r="F608" s="194" t="s">
        <v>855</v>
      </c>
      <c r="G608" s="195" t="s">
        <v>488</v>
      </c>
      <c r="H608" s="196">
        <v>22</v>
      </c>
      <c r="I608" s="197"/>
      <c r="J608" s="198">
        <f>ROUND(I608*H608,2)</f>
        <v>0</v>
      </c>
      <c r="K608" s="194" t="s">
        <v>150</v>
      </c>
      <c r="L608" s="61"/>
      <c r="M608" s="199" t="s">
        <v>21</v>
      </c>
      <c r="N608" s="200" t="s">
        <v>43</v>
      </c>
      <c r="O608" s="42"/>
      <c r="P608" s="201">
        <f>O608*H608</f>
        <v>0</v>
      </c>
      <c r="Q608" s="201">
        <v>3.0000000000000001E-5</v>
      </c>
      <c r="R608" s="201">
        <f>Q608*H608</f>
        <v>6.6E-4</v>
      </c>
      <c r="S608" s="201">
        <v>0</v>
      </c>
      <c r="T608" s="202">
        <f>S608*H608</f>
        <v>0</v>
      </c>
      <c r="AR608" s="24" t="s">
        <v>151</v>
      </c>
      <c r="AT608" s="24" t="s">
        <v>146</v>
      </c>
      <c r="AU608" s="24" t="s">
        <v>82</v>
      </c>
      <c r="AY608" s="24" t="s">
        <v>144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24" t="s">
        <v>80</v>
      </c>
      <c r="BK608" s="203">
        <f>ROUND(I608*H608,2)</f>
        <v>0</v>
      </c>
      <c r="BL608" s="24" t="s">
        <v>151</v>
      </c>
      <c r="BM608" s="24" t="s">
        <v>2129</v>
      </c>
    </row>
    <row r="609" spans="2:65" s="1" customFormat="1" ht="13.5">
      <c r="B609" s="41"/>
      <c r="C609" s="63"/>
      <c r="D609" s="204" t="s">
        <v>153</v>
      </c>
      <c r="E609" s="63"/>
      <c r="F609" s="205" t="s">
        <v>855</v>
      </c>
      <c r="G609" s="63"/>
      <c r="H609" s="63"/>
      <c r="I609" s="163"/>
      <c r="J609" s="63"/>
      <c r="K609" s="63"/>
      <c r="L609" s="61"/>
      <c r="M609" s="206"/>
      <c r="N609" s="42"/>
      <c r="O609" s="42"/>
      <c r="P609" s="42"/>
      <c r="Q609" s="42"/>
      <c r="R609" s="42"/>
      <c r="S609" s="42"/>
      <c r="T609" s="78"/>
      <c r="AT609" s="24" t="s">
        <v>153</v>
      </c>
      <c r="AU609" s="24" t="s">
        <v>82</v>
      </c>
    </row>
    <row r="610" spans="2:65" s="11" customFormat="1" ht="13.5">
      <c r="B610" s="207"/>
      <c r="C610" s="208"/>
      <c r="D610" s="204" t="s">
        <v>155</v>
      </c>
      <c r="E610" s="209" t="s">
        <v>21</v>
      </c>
      <c r="F610" s="210" t="s">
        <v>2130</v>
      </c>
      <c r="G610" s="208"/>
      <c r="H610" s="211">
        <v>22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155</v>
      </c>
      <c r="AU610" s="217" t="s">
        <v>82</v>
      </c>
      <c r="AV610" s="11" t="s">
        <v>82</v>
      </c>
      <c r="AW610" s="11" t="s">
        <v>35</v>
      </c>
      <c r="AX610" s="11" t="s">
        <v>80</v>
      </c>
      <c r="AY610" s="217" t="s">
        <v>144</v>
      </c>
    </row>
    <row r="611" spans="2:65" s="1" customFormat="1" ht="25.5" customHeight="1">
      <c r="B611" s="41"/>
      <c r="C611" s="192" t="s">
        <v>1507</v>
      </c>
      <c r="D611" s="192" t="s">
        <v>146</v>
      </c>
      <c r="E611" s="193" t="s">
        <v>859</v>
      </c>
      <c r="F611" s="194" t="s">
        <v>860</v>
      </c>
      <c r="G611" s="195" t="s">
        <v>488</v>
      </c>
      <c r="H611" s="196">
        <v>44</v>
      </c>
      <c r="I611" s="197"/>
      <c r="J611" s="198">
        <f>ROUND(I611*H611,2)</f>
        <v>0</v>
      </c>
      <c r="K611" s="194" t="s">
        <v>150</v>
      </c>
      <c r="L611" s="61"/>
      <c r="M611" s="199" t="s">
        <v>21</v>
      </c>
      <c r="N611" s="200" t="s">
        <v>43</v>
      </c>
      <c r="O611" s="42"/>
      <c r="P611" s="201">
        <f>O611*H611</f>
        <v>0</v>
      </c>
      <c r="Q611" s="201">
        <v>1.4999999999999999E-4</v>
      </c>
      <c r="R611" s="201">
        <f>Q611*H611</f>
        <v>6.5999999999999991E-3</v>
      </c>
      <c r="S611" s="201">
        <v>0</v>
      </c>
      <c r="T611" s="202">
        <f>S611*H611</f>
        <v>0</v>
      </c>
      <c r="AR611" s="24" t="s">
        <v>151</v>
      </c>
      <c r="AT611" s="24" t="s">
        <v>146</v>
      </c>
      <c r="AU611" s="24" t="s">
        <v>82</v>
      </c>
      <c r="AY611" s="24" t="s">
        <v>144</v>
      </c>
      <c r="BE611" s="203">
        <f>IF(N611="základní",J611,0)</f>
        <v>0</v>
      </c>
      <c r="BF611" s="203">
        <f>IF(N611="snížená",J611,0)</f>
        <v>0</v>
      </c>
      <c r="BG611" s="203">
        <f>IF(N611="zákl. přenesená",J611,0)</f>
        <v>0</v>
      </c>
      <c r="BH611" s="203">
        <f>IF(N611="sníž. přenesená",J611,0)</f>
        <v>0</v>
      </c>
      <c r="BI611" s="203">
        <f>IF(N611="nulová",J611,0)</f>
        <v>0</v>
      </c>
      <c r="BJ611" s="24" t="s">
        <v>80</v>
      </c>
      <c r="BK611" s="203">
        <f>ROUND(I611*H611,2)</f>
        <v>0</v>
      </c>
      <c r="BL611" s="24" t="s">
        <v>151</v>
      </c>
      <c r="BM611" s="24" t="s">
        <v>2131</v>
      </c>
    </row>
    <row r="612" spans="2:65" s="1" customFormat="1" ht="13.5">
      <c r="B612" s="41"/>
      <c r="C612" s="63"/>
      <c r="D612" s="204" t="s">
        <v>153</v>
      </c>
      <c r="E612" s="63"/>
      <c r="F612" s="205" t="s">
        <v>860</v>
      </c>
      <c r="G612" s="63"/>
      <c r="H612" s="63"/>
      <c r="I612" s="163"/>
      <c r="J612" s="63"/>
      <c r="K612" s="63"/>
      <c r="L612" s="61"/>
      <c r="M612" s="206"/>
      <c r="N612" s="42"/>
      <c r="O612" s="42"/>
      <c r="P612" s="42"/>
      <c r="Q612" s="42"/>
      <c r="R612" s="42"/>
      <c r="S612" s="42"/>
      <c r="T612" s="78"/>
      <c r="AT612" s="24" t="s">
        <v>153</v>
      </c>
      <c r="AU612" s="24" t="s">
        <v>82</v>
      </c>
    </row>
    <row r="613" spans="2:65" s="11" customFormat="1" ht="13.5">
      <c r="B613" s="207"/>
      <c r="C613" s="208"/>
      <c r="D613" s="204" t="s">
        <v>155</v>
      </c>
      <c r="E613" s="209" t="s">
        <v>21</v>
      </c>
      <c r="F613" s="210" t="s">
        <v>2132</v>
      </c>
      <c r="G613" s="208"/>
      <c r="H613" s="211">
        <v>44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80</v>
      </c>
      <c r="AY613" s="217" t="s">
        <v>144</v>
      </c>
    </row>
    <row r="614" spans="2:65" s="1" customFormat="1" ht="25.5" customHeight="1">
      <c r="B614" s="41"/>
      <c r="C614" s="192" t="s">
        <v>1510</v>
      </c>
      <c r="D614" s="192" t="s">
        <v>146</v>
      </c>
      <c r="E614" s="193" t="s">
        <v>879</v>
      </c>
      <c r="F614" s="194" t="s">
        <v>880</v>
      </c>
      <c r="G614" s="195" t="s">
        <v>488</v>
      </c>
      <c r="H614" s="196">
        <v>22</v>
      </c>
      <c r="I614" s="197"/>
      <c r="J614" s="198">
        <f>ROUND(I614*H614,2)</f>
        <v>0</v>
      </c>
      <c r="K614" s="194" t="s">
        <v>150</v>
      </c>
      <c r="L614" s="61"/>
      <c r="M614" s="199" t="s">
        <v>21</v>
      </c>
      <c r="N614" s="200" t="s">
        <v>43</v>
      </c>
      <c r="O614" s="42"/>
      <c r="P614" s="201">
        <f>O614*H614</f>
        <v>0</v>
      </c>
      <c r="Q614" s="201">
        <v>1.1E-4</v>
      </c>
      <c r="R614" s="201">
        <f>Q614*H614</f>
        <v>2.4200000000000003E-3</v>
      </c>
      <c r="S614" s="201">
        <v>0</v>
      </c>
      <c r="T614" s="202">
        <f>S614*H614</f>
        <v>0</v>
      </c>
      <c r="AR614" s="24" t="s">
        <v>151</v>
      </c>
      <c r="AT614" s="24" t="s">
        <v>146</v>
      </c>
      <c r="AU614" s="24" t="s">
        <v>82</v>
      </c>
      <c r="AY614" s="24" t="s">
        <v>144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80</v>
      </c>
      <c r="BK614" s="203">
        <f>ROUND(I614*H614,2)</f>
        <v>0</v>
      </c>
      <c r="BL614" s="24" t="s">
        <v>151</v>
      </c>
      <c r="BM614" s="24" t="s">
        <v>2133</v>
      </c>
    </row>
    <row r="615" spans="2:65" s="1" customFormat="1" ht="13.5">
      <c r="B615" s="41"/>
      <c r="C615" s="63"/>
      <c r="D615" s="204" t="s">
        <v>153</v>
      </c>
      <c r="E615" s="63"/>
      <c r="F615" s="205" t="s">
        <v>880</v>
      </c>
      <c r="G615" s="63"/>
      <c r="H615" s="63"/>
      <c r="I615" s="163"/>
      <c r="J615" s="63"/>
      <c r="K615" s="63"/>
      <c r="L615" s="61"/>
      <c r="M615" s="206"/>
      <c r="N615" s="42"/>
      <c r="O615" s="42"/>
      <c r="P615" s="42"/>
      <c r="Q615" s="42"/>
      <c r="R615" s="42"/>
      <c r="S615" s="42"/>
      <c r="T615" s="78"/>
      <c r="AT615" s="24" t="s">
        <v>153</v>
      </c>
      <c r="AU615" s="24" t="s">
        <v>82</v>
      </c>
    </row>
    <row r="616" spans="2:65" s="11" customFormat="1" ht="13.5">
      <c r="B616" s="207"/>
      <c r="C616" s="208"/>
      <c r="D616" s="204" t="s">
        <v>155</v>
      </c>
      <c r="E616" s="209" t="s">
        <v>21</v>
      </c>
      <c r="F616" s="210" t="s">
        <v>2134</v>
      </c>
      <c r="G616" s="208"/>
      <c r="H616" s="211">
        <v>22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25.5" customHeight="1">
      <c r="B617" s="41"/>
      <c r="C617" s="192" t="s">
        <v>1513</v>
      </c>
      <c r="D617" s="192" t="s">
        <v>146</v>
      </c>
      <c r="E617" s="193" t="s">
        <v>884</v>
      </c>
      <c r="F617" s="194" t="s">
        <v>885</v>
      </c>
      <c r="G617" s="195" t="s">
        <v>488</v>
      </c>
      <c r="H617" s="196">
        <v>44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6.4999999999999997E-4</v>
      </c>
      <c r="R617" s="201">
        <f>Q617*H617</f>
        <v>2.86E-2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2135</v>
      </c>
    </row>
    <row r="618" spans="2:65" s="1" customFormat="1" ht="13.5">
      <c r="B618" s="41"/>
      <c r="C618" s="63"/>
      <c r="D618" s="204" t="s">
        <v>153</v>
      </c>
      <c r="E618" s="63"/>
      <c r="F618" s="205" t="s">
        <v>885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1" customFormat="1" ht="13.5">
      <c r="B619" s="207"/>
      <c r="C619" s="208"/>
      <c r="D619" s="204" t="s">
        <v>155</v>
      </c>
      <c r="E619" s="209" t="s">
        <v>21</v>
      </c>
      <c r="F619" s="210" t="s">
        <v>2136</v>
      </c>
      <c r="G619" s="208"/>
      <c r="H619" s="211">
        <v>44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80</v>
      </c>
      <c r="AY619" s="217" t="s">
        <v>144</v>
      </c>
    </row>
    <row r="620" spans="2:65" s="1" customFormat="1" ht="16.5" customHeight="1">
      <c r="B620" s="41"/>
      <c r="C620" s="192" t="s">
        <v>1517</v>
      </c>
      <c r="D620" s="192" t="s">
        <v>146</v>
      </c>
      <c r="E620" s="193" t="s">
        <v>899</v>
      </c>
      <c r="F620" s="194" t="s">
        <v>900</v>
      </c>
      <c r="G620" s="195" t="s">
        <v>488</v>
      </c>
      <c r="H620" s="196">
        <v>66</v>
      </c>
      <c r="I620" s="197"/>
      <c r="J620" s="198">
        <f>ROUND(I620*H620,2)</f>
        <v>0</v>
      </c>
      <c r="K620" s="194" t="s">
        <v>150</v>
      </c>
      <c r="L620" s="61"/>
      <c r="M620" s="199" t="s">
        <v>21</v>
      </c>
      <c r="N620" s="200" t="s">
        <v>43</v>
      </c>
      <c r="O620" s="42"/>
      <c r="P620" s="201">
        <f>O620*H620</f>
        <v>0</v>
      </c>
      <c r="Q620" s="201">
        <v>0</v>
      </c>
      <c r="R620" s="201">
        <f>Q620*H620</f>
        <v>0</v>
      </c>
      <c r="S620" s="201">
        <v>0</v>
      </c>
      <c r="T620" s="202">
        <f>S620*H620</f>
        <v>0</v>
      </c>
      <c r="AR620" s="24" t="s">
        <v>151</v>
      </c>
      <c r="AT620" s="24" t="s">
        <v>146</v>
      </c>
      <c r="AU620" s="24" t="s">
        <v>82</v>
      </c>
      <c r="AY620" s="24" t="s">
        <v>144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80</v>
      </c>
      <c r="BK620" s="203">
        <f>ROUND(I620*H620,2)</f>
        <v>0</v>
      </c>
      <c r="BL620" s="24" t="s">
        <v>151</v>
      </c>
      <c r="BM620" s="24" t="s">
        <v>2137</v>
      </c>
    </row>
    <row r="621" spans="2:65" s="1" customFormat="1" ht="13.5">
      <c r="B621" s="41"/>
      <c r="C621" s="63"/>
      <c r="D621" s="204" t="s">
        <v>153</v>
      </c>
      <c r="E621" s="63"/>
      <c r="F621" s="205" t="s">
        <v>900</v>
      </c>
      <c r="G621" s="63"/>
      <c r="H621" s="63"/>
      <c r="I621" s="163"/>
      <c r="J621" s="63"/>
      <c r="K621" s="63"/>
      <c r="L621" s="61"/>
      <c r="M621" s="206"/>
      <c r="N621" s="42"/>
      <c r="O621" s="42"/>
      <c r="P621" s="42"/>
      <c r="Q621" s="42"/>
      <c r="R621" s="42"/>
      <c r="S621" s="42"/>
      <c r="T621" s="78"/>
      <c r="AT621" s="24" t="s">
        <v>153</v>
      </c>
      <c r="AU621" s="24" t="s">
        <v>82</v>
      </c>
    </row>
    <row r="622" spans="2:65" s="11" customFormat="1" ht="13.5">
      <c r="B622" s="207"/>
      <c r="C622" s="208"/>
      <c r="D622" s="204" t="s">
        <v>155</v>
      </c>
      <c r="E622" s="209" t="s">
        <v>21</v>
      </c>
      <c r="F622" s="210" t="s">
        <v>2138</v>
      </c>
      <c r="G622" s="208"/>
      <c r="H622" s="211">
        <v>44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155</v>
      </c>
      <c r="AU622" s="217" t="s">
        <v>82</v>
      </c>
      <c r="AV622" s="11" t="s">
        <v>82</v>
      </c>
      <c r="AW622" s="11" t="s">
        <v>35</v>
      </c>
      <c r="AX622" s="11" t="s">
        <v>72</v>
      </c>
      <c r="AY622" s="217" t="s">
        <v>144</v>
      </c>
    </row>
    <row r="623" spans="2:65" s="11" customFormat="1" ht="13.5">
      <c r="B623" s="207"/>
      <c r="C623" s="208"/>
      <c r="D623" s="204" t="s">
        <v>155</v>
      </c>
      <c r="E623" s="209" t="s">
        <v>21</v>
      </c>
      <c r="F623" s="210" t="s">
        <v>2139</v>
      </c>
      <c r="G623" s="208"/>
      <c r="H623" s="211">
        <v>22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155</v>
      </c>
      <c r="AU623" s="217" t="s">
        <v>82</v>
      </c>
      <c r="AV623" s="11" t="s">
        <v>82</v>
      </c>
      <c r="AW623" s="11" t="s">
        <v>35</v>
      </c>
      <c r="AX623" s="11" t="s">
        <v>72</v>
      </c>
      <c r="AY623" s="217" t="s">
        <v>144</v>
      </c>
    </row>
    <row r="624" spans="2:65" s="13" customFormat="1" ht="13.5">
      <c r="B624" s="245"/>
      <c r="C624" s="246"/>
      <c r="D624" s="204" t="s">
        <v>155</v>
      </c>
      <c r="E624" s="247" t="s">
        <v>21</v>
      </c>
      <c r="F624" s="248" t="s">
        <v>947</v>
      </c>
      <c r="G624" s="246"/>
      <c r="H624" s="249">
        <v>66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AT624" s="255" t="s">
        <v>155</v>
      </c>
      <c r="AU624" s="255" t="s">
        <v>82</v>
      </c>
      <c r="AV624" s="13" t="s">
        <v>151</v>
      </c>
      <c r="AW624" s="13" t="s">
        <v>35</v>
      </c>
      <c r="AX624" s="13" t="s">
        <v>80</v>
      </c>
      <c r="AY624" s="255" t="s">
        <v>144</v>
      </c>
    </row>
    <row r="625" spans="2:65" s="1" customFormat="1" ht="25.5" customHeight="1">
      <c r="B625" s="41"/>
      <c r="C625" s="192" t="s">
        <v>1523</v>
      </c>
      <c r="D625" s="192" t="s">
        <v>146</v>
      </c>
      <c r="E625" s="193" t="s">
        <v>1518</v>
      </c>
      <c r="F625" s="194" t="s">
        <v>1519</v>
      </c>
      <c r="G625" s="195" t="s">
        <v>488</v>
      </c>
      <c r="H625" s="196">
        <v>12</v>
      </c>
      <c r="I625" s="197"/>
      <c r="J625" s="198">
        <f>ROUND(I625*H625,2)</f>
        <v>0</v>
      </c>
      <c r="K625" s="194" t="s">
        <v>150</v>
      </c>
      <c r="L625" s="61"/>
      <c r="M625" s="199" t="s">
        <v>21</v>
      </c>
      <c r="N625" s="200" t="s">
        <v>43</v>
      </c>
      <c r="O625" s="42"/>
      <c r="P625" s="201">
        <f>O625*H625</f>
        <v>0</v>
      </c>
      <c r="Q625" s="201">
        <v>0.15540000000000001</v>
      </c>
      <c r="R625" s="201">
        <f>Q625*H625</f>
        <v>1.8648000000000002</v>
      </c>
      <c r="S625" s="201">
        <v>0</v>
      </c>
      <c r="T625" s="202">
        <f>S625*H625</f>
        <v>0</v>
      </c>
      <c r="AR625" s="24" t="s">
        <v>151</v>
      </c>
      <c r="AT625" s="24" t="s">
        <v>146</v>
      </c>
      <c r="AU625" s="24" t="s">
        <v>82</v>
      </c>
      <c r="AY625" s="24" t="s">
        <v>144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24" t="s">
        <v>80</v>
      </c>
      <c r="BK625" s="203">
        <f>ROUND(I625*H625,2)</f>
        <v>0</v>
      </c>
      <c r="BL625" s="24" t="s">
        <v>151</v>
      </c>
      <c r="BM625" s="24" t="s">
        <v>2140</v>
      </c>
    </row>
    <row r="626" spans="2:65" s="1" customFormat="1" ht="13.5">
      <c r="B626" s="41"/>
      <c r="C626" s="63"/>
      <c r="D626" s="204" t="s">
        <v>153</v>
      </c>
      <c r="E626" s="63"/>
      <c r="F626" s="205" t="s">
        <v>1519</v>
      </c>
      <c r="G626" s="63"/>
      <c r="H626" s="63"/>
      <c r="I626" s="163"/>
      <c r="J626" s="63"/>
      <c r="K626" s="63"/>
      <c r="L626" s="61"/>
      <c r="M626" s="206"/>
      <c r="N626" s="42"/>
      <c r="O626" s="42"/>
      <c r="P626" s="42"/>
      <c r="Q626" s="42"/>
      <c r="R626" s="42"/>
      <c r="S626" s="42"/>
      <c r="T626" s="78"/>
      <c r="AT626" s="24" t="s">
        <v>153</v>
      </c>
      <c r="AU626" s="24" t="s">
        <v>82</v>
      </c>
    </row>
    <row r="627" spans="2:65" s="12" customFormat="1" ht="27">
      <c r="B627" s="219"/>
      <c r="C627" s="220"/>
      <c r="D627" s="204" t="s">
        <v>155</v>
      </c>
      <c r="E627" s="221" t="s">
        <v>21</v>
      </c>
      <c r="F627" s="222" t="s">
        <v>1521</v>
      </c>
      <c r="G627" s="220"/>
      <c r="H627" s="221" t="s">
        <v>21</v>
      </c>
      <c r="I627" s="223"/>
      <c r="J627" s="220"/>
      <c r="K627" s="220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155</v>
      </c>
      <c r="AU627" s="228" t="s">
        <v>82</v>
      </c>
      <c r="AV627" s="12" t="s">
        <v>80</v>
      </c>
      <c r="AW627" s="12" t="s">
        <v>35</v>
      </c>
      <c r="AX627" s="12" t="s">
        <v>72</v>
      </c>
      <c r="AY627" s="228" t="s">
        <v>144</v>
      </c>
    </row>
    <row r="628" spans="2:65" s="11" customFormat="1" ht="13.5">
      <c r="B628" s="207"/>
      <c r="C628" s="208"/>
      <c r="D628" s="204" t="s">
        <v>155</v>
      </c>
      <c r="E628" s="209" t="s">
        <v>21</v>
      </c>
      <c r="F628" s="210" t="s">
        <v>1522</v>
      </c>
      <c r="G628" s="208"/>
      <c r="H628" s="211">
        <v>12</v>
      </c>
      <c r="I628" s="212"/>
      <c r="J628" s="208"/>
      <c r="K628" s="208"/>
      <c r="L628" s="213"/>
      <c r="M628" s="214"/>
      <c r="N628" s="215"/>
      <c r="O628" s="215"/>
      <c r="P628" s="215"/>
      <c r="Q628" s="215"/>
      <c r="R628" s="215"/>
      <c r="S628" s="215"/>
      <c r="T628" s="216"/>
      <c r="AT628" s="217" t="s">
        <v>155</v>
      </c>
      <c r="AU628" s="217" t="s">
        <v>82</v>
      </c>
      <c r="AV628" s="11" t="s">
        <v>82</v>
      </c>
      <c r="AW628" s="11" t="s">
        <v>35</v>
      </c>
      <c r="AX628" s="11" t="s">
        <v>80</v>
      </c>
      <c r="AY628" s="217" t="s">
        <v>144</v>
      </c>
    </row>
    <row r="629" spans="2:65" s="1" customFormat="1" ht="16.5" customHeight="1">
      <c r="B629" s="41"/>
      <c r="C629" s="229" t="s">
        <v>1529</v>
      </c>
      <c r="D629" s="229" t="s">
        <v>273</v>
      </c>
      <c r="E629" s="230" t="s">
        <v>1524</v>
      </c>
      <c r="F629" s="231" t="s">
        <v>1525</v>
      </c>
      <c r="G629" s="232" t="s">
        <v>488</v>
      </c>
      <c r="H629" s="233">
        <v>12.6</v>
      </c>
      <c r="I629" s="234"/>
      <c r="J629" s="235">
        <f>ROUND(I629*H629,2)</f>
        <v>0</v>
      </c>
      <c r="K629" s="231" t="s">
        <v>150</v>
      </c>
      <c r="L629" s="236"/>
      <c r="M629" s="237" t="s">
        <v>21</v>
      </c>
      <c r="N629" s="238" t="s">
        <v>43</v>
      </c>
      <c r="O629" s="42"/>
      <c r="P629" s="201">
        <f>O629*H629</f>
        <v>0</v>
      </c>
      <c r="Q629" s="201">
        <v>0.10199999999999999</v>
      </c>
      <c r="R629" s="201">
        <f>Q629*H629</f>
        <v>1.2851999999999999</v>
      </c>
      <c r="S629" s="201">
        <v>0</v>
      </c>
      <c r="T629" s="202">
        <f>S629*H629</f>
        <v>0</v>
      </c>
      <c r="AR629" s="24" t="s">
        <v>193</v>
      </c>
      <c r="AT629" s="24" t="s">
        <v>273</v>
      </c>
      <c r="AU629" s="24" t="s">
        <v>82</v>
      </c>
      <c r="AY629" s="24" t="s">
        <v>144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24" t="s">
        <v>80</v>
      </c>
      <c r="BK629" s="203">
        <f>ROUND(I629*H629,2)</f>
        <v>0</v>
      </c>
      <c r="BL629" s="24" t="s">
        <v>151</v>
      </c>
      <c r="BM629" s="24" t="s">
        <v>2141</v>
      </c>
    </row>
    <row r="630" spans="2:65" s="1" customFormat="1" ht="13.5">
      <c r="B630" s="41"/>
      <c r="C630" s="63"/>
      <c r="D630" s="204" t="s">
        <v>153</v>
      </c>
      <c r="E630" s="63"/>
      <c r="F630" s="205" t="s">
        <v>1525</v>
      </c>
      <c r="G630" s="63"/>
      <c r="H630" s="63"/>
      <c r="I630" s="163"/>
      <c r="J630" s="63"/>
      <c r="K630" s="63"/>
      <c r="L630" s="61"/>
      <c r="M630" s="206"/>
      <c r="N630" s="42"/>
      <c r="O630" s="42"/>
      <c r="P630" s="42"/>
      <c r="Q630" s="42"/>
      <c r="R630" s="42"/>
      <c r="S630" s="42"/>
      <c r="T630" s="78"/>
      <c r="AT630" s="24" t="s">
        <v>153</v>
      </c>
      <c r="AU630" s="24" t="s">
        <v>82</v>
      </c>
    </row>
    <row r="631" spans="2:65" s="12" customFormat="1" ht="13.5">
      <c r="B631" s="219"/>
      <c r="C631" s="220"/>
      <c r="D631" s="204" t="s">
        <v>155</v>
      </c>
      <c r="E631" s="221" t="s">
        <v>21</v>
      </c>
      <c r="F631" s="222" t="s">
        <v>1527</v>
      </c>
      <c r="G631" s="220"/>
      <c r="H631" s="221" t="s">
        <v>21</v>
      </c>
      <c r="I631" s="223"/>
      <c r="J631" s="220"/>
      <c r="K631" s="220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155</v>
      </c>
      <c r="AU631" s="228" t="s">
        <v>82</v>
      </c>
      <c r="AV631" s="12" t="s">
        <v>80</v>
      </c>
      <c r="AW631" s="12" t="s">
        <v>35</v>
      </c>
      <c r="AX631" s="12" t="s">
        <v>72</v>
      </c>
      <c r="AY631" s="228" t="s">
        <v>144</v>
      </c>
    </row>
    <row r="632" spans="2:65" s="11" customFormat="1" ht="13.5">
      <c r="B632" s="207"/>
      <c r="C632" s="208"/>
      <c r="D632" s="204" t="s">
        <v>155</v>
      </c>
      <c r="E632" s="209" t="s">
        <v>21</v>
      </c>
      <c r="F632" s="210" t="s">
        <v>1528</v>
      </c>
      <c r="G632" s="208"/>
      <c r="H632" s="211">
        <v>12.6</v>
      </c>
      <c r="I632" s="212"/>
      <c r="J632" s="208"/>
      <c r="K632" s="208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155</v>
      </c>
      <c r="AU632" s="217" t="s">
        <v>82</v>
      </c>
      <c r="AV632" s="11" t="s">
        <v>82</v>
      </c>
      <c r="AW632" s="11" t="s">
        <v>35</v>
      </c>
      <c r="AX632" s="11" t="s">
        <v>80</v>
      </c>
      <c r="AY632" s="217" t="s">
        <v>144</v>
      </c>
    </row>
    <row r="633" spans="2:65" s="1" customFormat="1" ht="25.5" customHeight="1">
      <c r="B633" s="41"/>
      <c r="C633" s="192" t="s">
        <v>1536</v>
      </c>
      <c r="D633" s="192" t="s">
        <v>146</v>
      </c>
      <c r="E633" s="193" t="s">
        <v>1530</v>
      </c>
      <c r="F633" s="194" t="s">
        <v>1531</v>
      </c>
      <c r="G633" s="195" t="s">
        <v>488</v>
      </c>
      <c r="H633" s="196">
        <v>31.86</v>
      </c>
      <c r="I633" s="197"/>
      <c r="J633" s="198">
        <f>ROUND(I633*H633,2)</f>
        <v>0</v>
      </c>
      <c r="K633" s="194" t="s">
        <v>150</v>
      </c>
      <c r="L633" s="61"/>
      <c r="M633" s="199" t="s">
        <v>21</v>
      </c>
      <c r="N633" s="200" t="s">
        <v>43</v>
      </c>
      <c r="O633" s="42"/>
      <c r="P633" s="201">
        <f>O633*H633</f>
        <v>0</v>
      </c>
      <c r="Q633" s="201">
        <v>0.1295</v>
      </c>
      <c r="R633" s="201">
        <f>Q633*H633</f>
        <v>4.1258699999999999</v>
      </c>
      <c r="S633" s="201">
        <v>0</v>
      </c>
      <c r="T633" s="202">
        <f>S633*H633</f>
        <v>0</v>
      </c>
      <c r="AR633" s="24" t="s">
        <v>151</v>
      </c>
      <c r="AT633" s="24" t="s">
        <v>146</v>
      </c>
      <c r="AU633" s="24" t="s">
        <v>82</v>
      </c>
      <c r="AY633" s="24" t="s">
        <v>144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24" t="s">
        <v>80</v>
      </c>
      <c r="BK633" s="203">
        <f>ROUND(I633*H633,2)</f>
        <v>0</v>
      </c>
      <c r="BL633" s="24" t="s">
        <v>151</v>
      </c>
      <c r="BM633" s="24" t="s">
        <v>2142</v>
      </c>
    </row>
    <row r="634" spans="2:65" s="1" customFormat="1" ht="13.5">
      <c r="B634" s="41"/>
      <c r="C634" s="63"/>
      <c r="D634" s="204" t="s">
        <v>153</v>
      </c>
      <c r="E634" s="63"/>
      <c r="F634" s="205" t="s">
        <v>1531</v>
      </c>
      <c r="G634" s="63"/>
      <c r="H634" s="63"/>
      <c r="I634" s="163"/>
      <c r="J634" s="63"/>
      <c r="K634" s="63"/>
      <c r="L634" s="61"/>
      <c r="M634" s="206"/>
      <c r="N634" s="42"/>
      <c r="O634" s="42"/>
      <c r="P634" s="42"/>
      <c r="Q634" s="42"/>
      <c r="R634" s="42"/>
      <c r="S634" s="42"/>
      <c r="T634" s="78"/>
      <c r="AT634" s="24" t="s">
        <v>153</v>
      </c>
      <c r="AU634" s="24" t="s">
        <v>82</v>
      </c>
    </row>
    <row r="635" spans="2:65" s="12" customFormat="1" ht="27">
      <c r="B635" s="219"/>
      <c r="C635" s="220"/>
      <c r="D635" s="204" t="s">
        <v>155</v>
      </c>
      <c r="E635" s="221" t="s">
        <v>21</v>
      </c>
      <c r="F635" s="222" t="s">
        <v>1533</v>
      </c>
      <c r="G635" s="220"/>
      <c r="H635" s="221" t="s">
        <v>21</v>
      </c>
      <c r="I635" s="223"/>
      <c r="J635" s="220"/>
      <c r="K635" s="220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155</v>
      </c>
      <c r="AU635" s="228" t="s">
        <v>82</v>
      </c>
      <c r="AV635" s="12" t="s">
        <v>80</v>
      </c>
      <c r="AW635" s="12" t="s">
        <v>35</v>
      </c>
      <c r="AX635" s="12" t="s">
        <v>72</v>
      </c>
      <c r="AY635" s="228" t="s">
        <v>144</v>
      </c>
    </row>
    <row r="636" spans="2:65" s="11" customFormat="1" ht="13.5">
      <c r="B636" s="207"/>
      <c r="C636" s="208"/>
      <c r="D636" s="204" t="s">
        <v>155</v>
      </c>
      <c r="E636" s="209" t="s">
        <v>21</v>
      </c>
      <c r="F636" s="210" t="s">
        <v>2143</v>
      </c>
      <c r="G636" s="208"/>
      <c r="H636" s="211">
        <v>15.41</v>
      </c>
      <c r="I636" s="212"/>
      <c r="J636" s="208"/>
      <c r="K636" s="208"/>
      <c r="L636" s="213"/>
      <c r="M636" s="214"/>
      <c r="N636" s="215"/>
      <c r="O636" s="215"/>
      <c r="P636" s="215"/>
      <c r="Q636" s="215"/>
      <c r="R636" s="215"/>
      <c r="S636" s="215"/>
      <c r="T636" s="216"/>
      <c r="AT636" s="217" t="s">
        <v>155</v>
      </c>
      <c r="AU636" s="217" t="s">
        <v>82</v>
      </c>
      <c r="AV636" s="11" t="s">
        <v>82</v>
      </c>
      <c r="AW636" s="11" t="s">
        <v>35</v>
      </c>
      <c r="AX636" s="11" t="s">
        <v>72</v>
      </c>
      <c r="AY636" s="217" t="s">
        <v>144</v>
      </c>
    </row>
    <row r="637" spans="2:65" s="11" customFormat="1" ht="13.5">
      <c r="B637" s="207"/>
      <c r="C637" s="208"/>
      <c r="D637" s="204" t="s">
        <v>155</v>
      </c>
      <c r="E637" s="209" t="s">
        <v>21</v>
      </c>
      <c r="F637" s="210" t="s">
        <v>2144</v>
      </c>
      <c r="G637" s="208"/>
      <c r="H637" s="211">
        <v>16.45</v>
      </c>
      <c r="I637" s="212"/>
      <c r="J637" s="208"/>
      <c r="K637" s="208"/>
      <c r="L637" s="213"/>
      <c r="M637" s="214"/>
      <c r="N637" s="215"/>
      <c r="O637" s="215"/>
      <c r="P637" s="215"/>
      <c r="Q637" s="215"/>
      <c r="R637" s="215"/>
      <c r="S637" s="215"/>
      <c r="T637" s="216"/>
      <c r="AT637" s="217" t="s">
        <v>155</v>
      </c>
      <c r="AU637" s="217" t="s">
        <v>82</v>
      </c>
      <c r="AV637" s="11" t="s">
        <v>82</v>
      </c>
      <c r="AW637" s="11" t="s">
        <v>35</v>
      </c>
      <c r="AX637" s="11" t="s">
        <v>72</v>
      </c>
      <c r="AY637" s="217" t="s">
        <v>144</v>
      </c>
    </row>
    <row r="638" spans="2:65" s="13" customFormat="1" ht="13.5">
      <c r="B638" s="245"/>
      <c r="C638" s="246"/>
      <c r="D638" s="204" t="s">
        <v>155</v>
      </c>
      <c r="E638" s="247" t="s">
        <v>21</v>
      </c>
      <c r="F638" s="248" t="s">
        <v>947</v>
      </c>
      <c r="G638" s="246"/>
      <c r="H638" s="249">
        <v>31.86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AT638" s="255" t="s">
        <v>155</v>
      </c>
      <c r="AU638" s="255" t="s">
        <v>82</v>
      </c>
      <c r="AV638" s="13" t="s">
        <v>151</v>
      </c>
      <c r="AW638" s="13" t="s">
        <v>35</v>
      </c>
      <c r="AX638" s="13" t="s">
        <v>80</v>
      </c>
      <c r="AY638" s="255" t="s">
        <v>144</v>
      </c>
    </row>
    <row r="639" spans="2:65" s="1" customFormat="1" ht="16.5" customHeight="1">
      <c r="B639" s="41"/>
      <c r="C639" s="229" t="s">
        <v>1542</v>
      </c>
      <c r="D639" s="229" t="s">
        <v>273</v>
      </c>
      <c r="E639" s="230" t="s">
        <v>1537</v>
      </c>
      <c r="F639" s="231" t="s">
        <v>1538</v>
      </c>
      <c r="G639" s="232" t="s">
        <v>488</v>
      </c>
      <c r="H639" s="233">
        <v>33.453000000000003</v>
      </c>
      <c r="I639" s="234"/>
      <c r="J639" s="235">
        <f>ROUND(I639*H639,2)</f>
        <v>0</v>
      </c>
      <c r="K639" s="231" t="s">
        <v>150</v>
      </c>
      <c r="L639" s="236"/>
      <c r="M639" s="237" t="s">
        <v>21</v>
      </c>
      <c r="N639" s="238" t="s">
        <v>43</v>
      </c>
      <c r="O639" s="42"/>
      <c r="P639" s="201">
        <f>O639*H639</f>
        <v>0</v>
      </c>
      <c r="Q639" s="201">
        <v>5.8000000000000003E-2</v>
      </c>
      <c r="R639" s="201">
        <f>Q639*H639</f>
        <v>1.9402740000000003</v>
      </c>
      <c r="S639" s="201">
        <v>0</v>
      </c>
      <c r="T639" s="202">
        <f>S639*H639</f>
        <v>0</v>
      </c>
      <c r="AR639" s="24" t="s">
        <v>193</v>
      </c>
      <c r="AT639" s="24" t="s">
        <v>273</v>
      </c>
      <c r="AU639" s="24" t="s">
        <v>82</v>
      </c>
      <c r="AY639" s="24" t="s">
        <v>144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24" t="s">
        <v>80</v>
      </c>
      <c r="BK639" s="203">
        <f>ROUND(I639*H639,2)</f>
        <v>0</v>
      </c>
      <c r="BL639" s="24" t="s">
        <v>151</v>
      </c>
      <c r="BM639" s="24" t="s">
        <v>2145</v>
      </c>
    </row>
    <row r="640" spans="2:65" s="1" customFormat="1" ht="13.5">
      <c r="B640" s="41"/>
      <c r="C640" s="63"/>
      <c r="D640" s="204" t="s">
        <v>153</v>
      </c>
      <c r="E640" s="63"/>
      <c r="F640" s="205" t="s">
        <v>1538</v>
      </c>
      <c r="G640" s="63"/>
      <c r="H640" s="63"/>
      <c r="I640" s="163"/>
      <c r="J640" s="63"/>
      <c r="K640" s="63"/>
      <c r="L640" s="61"/>
      <c r="M640" s="206"/>
      <c r="N640" s="42"/>
      <c r="O640" s="42"/>
      <c r="P640" s="42"/>
      <c r="Q640" s="42"/>
      <c r="R640" s="42"/>
      <c r="S640" s="42"/>
      <c r="T640" s="78"/>
      <c r="AT640" s="24" t="s">
        <v>153</v>
      </c>
      <c r="AU640" s="24" t="s">
        <v>82</v>
      </c>
    </row>
    <row r="641" spans="2:65" s="12" customFormat="1" ht="13.5">
      <c r="B641" s="219"/>
      <c r="C641" s="220"/>
      <c r="D641" s="204" t="s">
        <v>155</v>
      </c>
      <c r="E641" s="221" t="s">
        <v>21</v>
      </c>
      <c r="F641" s="222" t="s">
        <v>1540</v>
      </c>
      <c r="G641" s="220"/>
      <c r="H641" s="221" t="s">
        <v>21</v>
      </c>
      <c r="I641" s="223"/>
      <c r="J641" s="220"/>
      <c r="K641" s="220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155</v>
      </c>
      <c r="AU641" s="228" t="s">
        <v>82</v>
      </c>
      <c r="AV641" s="12" t="s">
        <v>80</v>
      </c>
      <c r="AW641" s="12" t="s">
        <v>35</v>
      </c>
      <c r="AX641" s="12" t="s">
        <v>72</v>
      </c>
      <c r="AY641" s="228" t="s">
        <v>144</v>
      </c>
    </row>
    <row r="642" spans="2:65" s="11" customFormat="1" ht="13.5">
      <c r="B642" s="207"/>
      <c r="C642" s="208"/>
      <c r="D642" s="204" t="s">
        <v>155</v>
      </c>
      <c r="E642" s="209" t="s">
        <v>21</v>
      </c>
      <c r="F642" s="210" t="s">
        <v>2146</v>
      </c>
      <c r="G642" s="208"/>
      <c r="H642" s="211">
        <v>33.453000000000003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80</v>
      </c>
      <c r="AY642" s="217" t="s">
        <v>144</v>
      </c>
    </row>
    <row r="643" spans="2:65" s="1" customFormat="1" ht="25.5" customHeight="1">
      <c r="B643" s="41"/>
      <c r="C643" s="192" t="s">
        <v>1548</v>
      </c>
      <c r="D643" s="192" t="s">
        <v>146</v>
      </c>
      <c r="E643" s="193" t="s">
        <v>1543</v>
      </c>
      <c r="F643" s="194" t="s">
        <v>1544</v>
      </c>
      <c r="G643" s="195" t="s">
        <v>183</v>
      </c>
      <c r="H643" s="196">
        <v>1.157</v>
      </c>
      <c r="I643" s="197"/>
      <c r="J643" s="198">
        <f>ROUND(I643*H643,2)</f>
        <v>0</v>
      </c>
      <c r="K643" s="194" t="s">
        <v>150</v>
      </c>
      <c r="L643" s="61"/>
      <c r="M643" s="199" t="s">
        <v>21</v>
      </c>
      <c r="N643" s="200" t="s">
        <v>43</v>
      </c>
      <c r="O643" s="42"/>
      <c r="P643" s="201">
        <f>O643*H643</f>
        <v>0</v>
      </c>
      <c r="Q643" s="201">
        <v>2.2563399999999998</v>
      </c>
      <c r="R643" s="201">
        <f>Q643*H643</f>
        <v>2.6105853799999998</v>
      </c>
      <c r="S643" s="201">
        <v>0</v>
      </c>
      <c r="T643" s="202">
        <f>S643*H643</f>
        <v>0</v>
      </c>
      <c r="AR643" s="24" t="s">
        <v>151</v>
      </c>
      <c r="AT643" s="24" t="s">
        <v>146</v>
      </c>
      <c r="AU643" s="24" t="s">
        <v>82</v>
      </c>
      <c r="AY643" s="24" t="s">
        <v>144</v>
      </c>
      <c r="BE643" s="203">
        <f>IF(N643="základní",J643,0)</f>
        <v>0</v>
      </c>
      <c r="BF643" s="203">
        <f>IF(N643="snížená",J643,0)</f>
        <v>0</v>
      </c>
      <c r="BG643" s="203">
        <f>IF(N643="zákl. přenesená",J643,0)</f>
        <v>0</v>
      </c>
      <c r="BH643" s="203">
        <f>IF(N643="sníž. přenesená",J643,0)</f>
        <v>0</v>
      </c>
      <c r="BI643" s="203">
        <f>IF(N643="nulová",J643,0)</f>
        <v>0</v>
      </c>
      <c r="BJ643" s="24" t="s">
        <v>80</v>
      </c>
      <c r="BK643" s="203">
        <f>ROUND(I643*H643,2)</f>
        <v>0</v>
      </c>
      <c r="BL643" s="24" t="s">
        <v>151</v>
      </c>
      <c r="BM643" s="24" t="s">
        <v>2147</v>
      </c>
    </row>
    <row r="644" spans="2:65" s="1" customFormat="1" ht="13.5">
      <c r="B644" s="41"/>
      <c r="C644" s="63"/>
      <c r="D644" s="204" t="s">
        <v>153</v>
      </c>
      <c r="E644" s="63"/>
      <c r="F644" s="205" t="s">
        <v>1544</v>
      </c>
      <c r="G644" s="63"/>
      <c r="H644" s="63"/>
      <c r="I644" s="163"/>
      <c r="J644" s="63"/>
      <c r="K644" s="63"/>
      <c r="L644" s="61"/>
      <c r="M644" s="206"/>
      <c r="N644" s="42"/>
      <c r="O644" s="42"/>
      <c r="P644" s="42"/>
      <c r="Q644" s="42"/>
      <c r="R644" s="42"/>
      <c r="S644" s="42"/>
      <c r="T644" s="78"/>
      <c r="AT644" s="24" t="s">
        <v>153</v>
      </c>
      <c r="AU644" s="24" t="s">
        <v>82</v>
      </c>
    </row>
    <row r="645" spans="2:65" s="11" customFormat="1" ht="13.5">
      <c r="B645" s="207"/>
      <c r="C645" s="208"/>
      <c r="D645" s="204" t="s">
        <v>155</v>
      </c>
      <c r="E645" s="209" t="s">
        <v>21</v>
      </c>
      <c r="F645" s="210" t="s">
        <v>1546</v>
      </c>
      <c r="G645" s="208"/>
      <c r="H645" s="211">
        <v>0.36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155</v>
      </c>
      <c r="AU645" s="217" t="s">
        <v>82</v>
      </c>
      <c r="AV645" s="11" t="s">
        <v>82</v>
      </c>
      <c r="AW645" s="11" t="s">
        <v>35</v>
      </c>
      <c r="AX645" s="11" t="s">
        <v>72</v>
      </c>
      <c r="AY645" s="217" t="s">
        <v>144</v>
      </c>
    </row>
    <row r="646" spans="2:65" s="11" customFormat="1" ht="13.5">
      <c r="B646" s="207"/>
      <c r="C646" s="208"/>
      <c r="D646" s="204" t="s">
        <v>155</v>
      </c>
      <c r="E646" s="209" t="s">
        <v>21</v>
      </c>
      <c r="F646" s="210" t="s">
        <v>2148</v>
      </c>
      <c r="G646" s="208"/>
      <c r="H646" s="211">
        <v>0.79700000000000004</v>
      </c>
      <c r="I646" s="212"/>
      <c r="J646" s="208"/>
      <c r="K646" s="208"/>
      <c r="L646" s="213"/>
      <c r="M646" s="214"/>
      <c r="N646" s="215"/>
      <c r="O646" s="215"/>
      <c r="P646" s="215"/>
      <c r="Q646" s="215"/>
      <c r="R646" s="215"/>
      <c r="S646" s="215"/>
      <c r="T646" s="216"/>
      <c r="AT646" s="217" t="s">
        <v>155</v>
      </c>
      <c r="AU646" s="217" t="s">
        <v>82</v>
      </c>
      <c r="AV646" s="11" t="s">
        <v>82</v>
      </c>
      <c r="AW646" s="11" t="s">
        <v>35</v>
      </c>
      <c r="AX646" s="11" t="s">
        <v>72</v>
      </c>
      <c r="AY646" s="217" t="s">
        <v>144</v>
      </c>
    </row>
    <row r="647" spans="2:65" s="13" customFormat="1" ht="13.5">
      <c r="B647" s="245"/>
      <c r="C647" s="246"/>
      <c r="D647" s="204" t="s">
        <v>155</v>
      </c>
      <c r="E647" s="247" t="s">
        <v>21</v>
      </c>
      <c r="F647" s="248" t="s">
        <v>947</v>
      </c>
      <c r="G647" s="246"/>
      <c r="H647" s="249">
        <v>1.157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AT647" s="255" t="s">
        <v>155</v>
      </c>
      <c r="AU647" s="255" t="s">
        <v>82</v>
      </c>
      <c r="AV647" s="13" t="s">
        <v>151</v>
      </c>
      <c r="AW647" s="13" t="s">
        <v>35</v>
      </c>
      <c r="AX647" s="13" t="s">
        <v>80</v>
      </c>
      <c r="AY647" s="255" t="s">
        <v>144</v>
      </c>
    </row>
    <row r="648" spans="2:65" s="1" customFormat="1" ht="25.5" customHeight="1">
      <c r="B648" s="41"/>
      <c r="C648" s="192" t="s">
        <v>1553</v>
      </c>
      <c r="D648" s="192" t="s">
        <v>146</v>
      </c>
      <c r="E648" s="193" t="s">
        <v>2149</v>
      </c>
      <c r="F648" s="194" t="s">
        <v>2150</v>
      </c>
      <c r="G648" s="195" t="s">
        <v>488</v>
      </c>
      <c r="H648" s="196">
        <v>84</v>
      </c>
      <c r="I648" s="197"/>
      <c r="J648" s="198">
        <f>ROUND(I648*H648,2)</f>
        <v>0</v>
      </c>
      <c r="K648" s="194" t="s">
        <v>150</v>
      </c>
      <c r="L648" s="61"/>
      <c r="M648" s="199" t="s">
        <v>21</v>
      </c>
      <c r="N648" s="200" t="s">
        <v>43</v>
      </c>
      <c r="O648" s="4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AR648" s="24" t="s">
        <v>151</v>
      </c>
      <c r="AT648" s="24" t="s">
        <v>146</v>
      </c>
      <c r="AU648" s="24" t="s">
        <v>82</v>
      </c>
      <c r="AY648" s="24" t="s">
        <v>144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4" t="s">
        <v>80</v>
      </c>
      <c r="BK648" s="203">
        <f>ROUND(I648*H648,2)</f>
        <v>0</v>
      </c>
      <c r="BL648" s="24" t="s">
        <v>151</v>
      </c>
      <c r="BM648" s="24" t="s">
        <v>2151</v>
      </c>
    </row>
    <row r="649" spans="2:65" s="1" customFormat="1" ht="13.5">
      <c r="B649" s="41"/>
      <c r="C649" s="63"/>
      <c r="D649" s="204" t="s">
        <v>153</v>
      </c>
      <c r="E649" s="63"/>
      <c r="F649" s="205" t="s">
        <v>2150</v>
      </c>
      <c r="G649" s="63"/>
      <c r="H649" s="63"/>
      <c r="I649" s="163"/>
      <c r="J649" s="63"/>
      <c r="K649" s="63"/>
      <c r="L649" s="61"/>
      <c r="M649" s="206"/>
      <c r="N649" s="42"/>
      <c r="O649" s="42"/>
      <c r="P649" s="42"/>
      <c r="Q649" s="42"/>
      <c r="R649" s="42"/>
      <c r="S649" s="42"/>
      <c r="T649" s="78"/>
      <c r="AT649" s="24" t="s">
        <v>153</v>
      </c>
      <c r="AU649" s="24" t="s">
        <v>82</v>
      </c>
    </row>
    <row r="650" spans="2:65" s="11" customFormat="1" ht="13.5">
      <c r="B650" s="207"/>
      <c r="C650" s="208"/>
      <c r="D650" s="204" t="s">
        <v>155</v>
      </c>
      <c r="E650" s="209" t="s">
        <v>21</v>
      </c>
      <c r="F650" s="210" t="s">
        <v>2152</v>
      </c>
      <c r="G650" s="208"/>
      <c r="H650" s="211">
        <v>84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80</v>
      </c>
      <c r="AY650" s="217" t="s">
        <v>144</v>
      </c>
    </row>
    <row r="651" spans="2:65" s="1" customFormat="1" ht="25.5" customHeight="1">
      <c r="B651" s="41"/>
      <c r="C651" s="192" t="s">
        <v>1559</v>
      </c>
      <c r="D651" s="192" t="s">
        <v>146</v>
      </c>
      <c r="E651" s="193" t="s">
        <v>1549</v>
      </c>
      <c r="F651" s="194" t="s">
        <v>1550</v>
      </c>
      <c r="G651" s="195" t="s">
        <v>488</v>
      </c>
      <c r="H651" s="196">
        <v>84</v>
      </c>
      <c r="I651" s="197"/>
      <c r="J651" s="198">
        <f>ROUND(I651*H651,2)</f>
        <v>0</v>
      </c>
      <c r="K651" s="194" t="s">
        <v>150</v>
      </c>
      <c r="L651" s="61"/>
      <c r="M651" s="199" t="s">
        <v>21</v>
      </c>
      <c r="N651" s="200" t="s">
        <v>43</v>
      </c>
      <c r="O651" s="42"/>
      <c r="P651" s="201">
        <f>O651*H651</f>
        <v>0</v>
      </c>
      <c r="Q651" s="201">
        <v>0</v>
      </c>
      <c r="R651" s="201">
        <f>Q651*H651</f>
        <v>0</v>
      </c>
      <c r="S651" s="201">
        <v>0</v>
      </c>
      <c r="T651" s="202">
        <f>S651*H651</f>
        <v>0</v>
      </c>
      <c r="AR651" s="24" t="s">
        <v>151</v>
      </c>
      <c r="AT651" s="24" t="s">
        <v>146</v>
      </c>
      <c r="AU651" s="24" t="s">
        <v>82</v>
      </c>
      <c r="AY651" s="24" t="s">
        <v>144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80</v>
      </c>
      <c r="BK651" s="203">
        <f>ROUND(I651*H651,2)</f>
        <v>0</v>
      </c>
      <c r="BL651" s="24" t="s">
        <v>151</v>
      </c>
      <c r="BM651" s="24" t="s">
        <v>2153</v>
      </c>
    </row>
    <row r="652" spans="2:65" s="1" customFormat="1" ht="13.5">
      <c r="B652" s="41"/>
      <c r="C652" s="63"/>
      <c r="D652" s="204" t="s">
        <v>153</v>
      </c>
      <c r="E652" s="63"/>
      <c r="F652" s="205" t="s">
        <v>1550</v>
      </c>
      <c r="G652" s="63"/>
      <c r="H652" s="63"/>
      <c r="I652" s="163"/>
      <c r="J652" s="63"/>
      <c r="K652" s="63"/>
      <c r="L652" s="61"/>
      <c r="M652" s="206"/>
      <c r="N652" s="42"/>
      <c r="O652" s="42"/>
      <c r="P652" s="42"/>
      <c r="Q652" s="42"/>
      <c r="R652" s="42"/>
      <c r="S652" s="42"/>
      <c r="T652" s="78"/>
      <c r="AT652" s="24" t="s">
        <v>153</v>
      </c>
      <c r="AU652" s="24" t="s">
        <v>82</v>
      </c>
    </row>
    <row r="653" spans="2:65" s="11" customFormat="1" ht="13.5">
      <c r="B653" s="207"/>
      <c r="C653" s="208"/>
      <c r="D653" s="204" t="s">
        <v>155</v>
      </c>
      <c r="E653" s="209" t="s">
        <v>21</v>
      </c>
      <c r="F653" s="210" t="s">
        <v>2154</v>
      </c>
      <c r="G653" s="208"/>
      <c r="H653" s="211">
        <v>84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155</v>
      </c>
      <c r="AU653" s="217" t="s">
        <v>82</v>
      </c>
      <c r="AV653" s="11" t="s">
        <v>82</v>
      </c>
      <c r="AW653" s="11" t="s">
        <v>35</v>
      </c>
      <c r="AX653" s="11" t="s">
        <v>80</v>
      </c>
      <c r="AY653" s="217" t="s">
        <v>144</v>
      </c>
    </row>
    <row r="654" spans="2:65" s="1" customFormat="1" ht="25.5" customHeight="1">
      <c r="B654" s="41"/>
      <c r="C654" s="192" t="s">
        <v>1566</v>
      </c>
      <c r="D654" s="192" t="s">
        <v>146</v>
      </c>
      <c r="E654" s="193" t="s">
        <v>2155</v>
      </c>
      <c r="F654" s="194" t="s">
        <v>2156</v>
      </c>
      <c r="G654" s="195" t="s">
        <v>488</v>
      </c>
      <c r="H654" s="196">
        <v>84</v>
      </c>
      <c r="I654" s="197"/>
      <c r="J654" s="198">
        <f>ROUND(I654*H654,2)</f>
        <v>0</v>
      </c>
      <c r="K654" s="194" t="s">
        <v>150</v>
      </c>
      <c r="L654" s="61"/>
      <c r="M654" s="199" t="s">
        <v>21</v>
      </c>
      <c r="N654" s="200" t="s">
        <v>43</v>
      </c>
      <c r="O654" s="42"/>
      <c r="P654" s="201">
        <f>O654*H654</f>
        <v>0</v>
      </c>
      <c r="Q654" s="201">
        <v>2.2000000000000001E-4</v>
      </c>
      <c r="R654" s="201">
        <f>Q654*H654</f>
        <v>1.848E-2</v>
      </c>
      <c r="S654" s="201">
        <v>0</v>
      </c>
      <c r="T654" s="202">
        <f>S654*H654</f>
        <v>0</v>
      </c>
      <c r="AR654" s="24" t="s">
        <v>151</v>
      </c>
      <c r="AT654" s="24" t="s">
        <v>146</v>
      </c>
      <c r="AU654" s="24" t="s">
        <v>82</v>
      </c>
      <c r="AY654" s="24" t="s">
        <v>144</v>
      </c>
      <c r="BE654" s="203">
        <f>IF(N654="základní",J654,0)</f>
        <v>0</v>
      </c>
      <c r="BF654" s="203">
        <f>IF(N654="snížená",J654,0)</f>
        <v>0</v>
      </c>
      <c r="BG654" s="203">
        <f>IF(N654="zákl. přenesená",J654,0)</f>
        <v>0</v>
      </c>
      <c r="BH654" s="203">
        <f>IF(N654="sníž. přenesená",J654,0)</f>
        <v>0</v>
      </c>
      <c r="BI654" s="203">
        <f>IF(N654="nulová",J654,0)</f>
        <v>0</v>
      </c>
      <c r="BJ654" s="24" t="s">
        <v>80</v>
      </c>
      <c r="BK654" s="203">
        <f>ROUND(I654*H654,2)</f>
        <v>0</v>
      </c>
      <c r="BL654" s="24" t="s">
        <v>151</v>
      </c>
      <c r="BM654" s="24" t="s">
        <v>2157</v>
      </c>
    </row>
    <row r="655" spans="2:65" s="1" customFormat="1" ht="13.5">
      <c r="B655" s="41"/>
      <c r="C655" s="63"/>
      <c r="D655" s="204" t="s">
        <v>153</v>
      </c>
      <c r="E655" s="63"/>
      <c r="F655" s="205" t="s">
        <v>2156</v>
      </c>
      <c r="G655" s="63"/>
      <c r="H655" s="63"/>
      <c r="I655" s="163"/>
      <c r="J655" s="63"/>
      <c r="K655" s="63"/>
      <c r="L655" s="61"/>
      <c r="M655" s="206"/>
      <c r="N655" s="42"/>
      <c r="O655" s="42"/>
      <c r="P655" s="42"/>
      <c r="Q655" s="42"/>
      <c r="R655" s="42"/>
      <c r="S655" s="42"/>
      <c r="T655" s="78"/>
      <c r="AT655" s="24" t="s">
        <v>153</v>
      </c>
      <c r="AU655" s="24" t="s">
        <v>82</v>
      </c>
    </row>
    <row r="656" spans="2:65" s="12" customFormat="1" ht="13.5">
      <c r="B656" s="219"/>
      <c r="C656" s="220"/>
      <c r="D656" s="204" t="s">
        <v>155</v>
      </c>
      <c r="E656" s="221" t="s">
        <v>21</v>
      </c>
      <c r="F656" s="222" t="s">
        <v>2158</v>
      </c>
      <c r="G656" s="220"/>
      <c r="H656" s="221" t="s">
        <v>21</v>
      </c>
      <c r="I656" s="223"/>
      <c r="J656" s="220"/>
      <c r="K656" s="220"/>
      <c r="L656" s="224"/>
      <c r="M656" s="225"/>
      <c r="N656" s="226"/>
      <c r="O656" s="226"/>
      <c r="P656" s="226"/>
      <c r="Q656" s="226"/>
      <c r="R656" s="226"/>
      <c r="S656" s="226"/>
      <c r="T656" s="227"/>
      <c r="AT656" s="228" t="s">
        <v>155</v>
      </c>
      <c r="AU656" s="228" t="s">
        <v>82</v>
      </c>
      <c r="AV656" s="12" t="s">
        <v>80</v>
      </c>
      <c r="AW656" s="12" t="s">
        <v>35</v>
      </c>
      <c r="AX656" s="12" t="s">
        <v>72</v>
      </c>
      <c r="AY656" s="228" t="s">
        <v>144</v>
      </c>
    </row>
    <row r="657" spans="2:65" s="12" customFormat="1" ht="13.5">
      <c r="B657" s="219"/>
      <c r="C657" s="220"/>
      <c r="D657" s="204" t="s">
        <v>155</v>
      </c>
      <c r="E657" s="221" t="s">
        <v>21</v>
      </c>
      <c r="F657" s="222" t="s">
        <v>2159</v>
      </c>
      <c r="G657" s="220"/>
      <c r="H657" s="221" t="s">
        <v>21</v>
      </c>
      <c r="I657" s="223"/>
      <c r="J657" s="220"/>
      <c r="K657" s="220"/>
      <c r="L657" s="224"/>
      <c r="M657" s="225"/>
      <c r="N657" s="226"/>
      <c r="O657" s="226"/>
      <c r="P657" s="226"/>
      <c r="Q657" s="226"/>
      <c r="R657" s="226"/>
      <c r="S657" s="226"/>
      <c r="T657" s="227"/>
      <c r="AT657" s="228" t="s">
        <v>155</v>
      </c>
      <c r="AU657" s="228" t="s">
        <v>82</v>
      </c>
      <c r="AV657" s="12" t="s">
        <v>80</v>
      </c>
      <c r="AW657" s="12" t="s">
        <v>35</v>
      </c>
      <c r="AX657" s="12" t="s">
        <v>72</v>
      </c>
      <c r="AY657" s="228" t="s">
        <v>144</v>
      </c>
    </row>
    <row r="658" spans="2:65" s="11" customFormat="1" ht="13.5">
      <c r="B658" s="207"/>
      <c r="C658" s="208"/>
      <c r="D658" s="204" t="s">
        <v>155</v>
      </c>
      <c r="E658" s="209" t="s">
        <v>21</v>
      </c>
      <c r="F658" s="210" t="s">
        <v>2160</v>
      </c>
      <c r="G658" s="208"/>
      <c r="H658" s="211">
        <v>84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155</v>
      </c>
      <c r="AU658" s="217" t="s">
        <v>82</v>
      </c>
      <c r="AV658" s="11" t="s">
        <v>82</v>
      </c>
      <c r="AW658" s="11" t="s">
        <v>35</v>
      </c>
      <c r="AX658" s="11" t="s">
        <v>80</v>
      </c>
      <c r="AY658" s="217" t="s">
        <v>144</v>
      </c>
    </row>
    <row r="659" spans="2:65" s="1" customFormat="1" ht="25.5" customHeight="1">
      <c r="B659" s="41"/>
      <c r="C659" s="192" t="s">
        <v>1572</v>
      </c>
      <c r="D659" s="192" t="s">
        <v>146</v>
      </c>
      <c r="E659" s="193" t="s">
        <v>1554</v>
      </c>
      <c r="F659" s="194" t="s">
        <v>1555</v>
      </c>
      <c r="G659" s="195" t="s">
        <v>488</v>
      </c>
      <c r="H659" s="196">
        <v>84</v>
      </c>
      <c r="I659" s="197"/>
      <c r="J659" s="198">
        <f>ROUND(I659*H659,2)</f>
        <v>0</v>
      </c>
      <c r="K659" s="194" t="s">
        <v>150</v>
      </c>
      <c r="L659" s="61"/>
      <c r="M659" s="199" t="s">
        <v>21</v>
      </c>
      <c r="N659" s="200" t="s">
        <v>43</v>
      </c>
      <c r="O659" s="42"/>
      <c r="P659" s="201">
        <f>O659*H659</f>
        <v>0</v>
      </c>
      <c r="Q659" s="201">
        <v>3.3E-4</v>
      </c>
      <c r="R659" s="201">
        <f>Q659*H659</f>
        <v>2.7720000000000002E-2</v>
      </c>
      <c r="S659" s="201">
        <v>0</v>
      </c>
      <c r="T659" s="202">
        <f>S659*H659</f>
        <v>0</v>
      </c>
      <c r="AR659" s="24" t="s">
        <v>151</v>
      </c>
      <c r="AT659" s="24" t="s">
        <v>146</v>
      </c>
      <c r="AU659" s="24" t="s">
        <v>82</v>
      </c>
      <c r="AY659" s="24" t="s">
        <v>144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24" t="s">
        <v>80</v>
      </c>
      <c r="BK659" s="203">
        <f>ROUND(I659*H659,2)</f>
        <v>0</v>
      </c>
      <c r="BL659" s="24" t="s">
        <v>151</v>
      </c>
      <c r="BM659" s="24" t="s">
        <v>2161</v>
      </c>
    </row>
    <row r="660" spans="2:65" s="1" customFormat="1" ht="13.5">
      <c r="B660" s="41"/>
      <c r="C660" s="63"/>
      <c r="D660" s="204" t="s">
        <v>153</v>
      </c>
      <c r="E660" s="63"/>
      <c r="F660" s="205" t="s">
        <v>1555</v>
      </c>
      <c r="G660" s="63"/>
      <c r="H660" s="63"/>
      <c r="I660" s="163"/>
      <c r="J660" s="63"/>
      <c r="K660" s="63"/>
      <c r="L660" s="61"/>
      <c r="M660" s="206"/>
      <c r="N660" s="42"/>
      <c r="O660" s="42"/>
      <c r="P660" s="42"/>
      <c r="Q660" s="42"/>
      <c r="R660" s="42"/>
      <c r="S660" s="42"/>
      <c r="T660" s="78"/>
      <c r="AT660" s="24" t="s">
        <v>153</v>
      </c>
      <c r="AU660" s="24" t="s">
        <v>82</v>
      </c>
    </row>
    <row r="661" spans="2:65" s="12" customFormat="1" ht="27">
      <c r="B661" s="219"/>
      <c r="C661" s="220"/>
      <c r="D661" s="204" t="s">
        <v>155</v>
      </c>
      <c r="E661" s="221" t="s">
        <v>21</v>
      </c>
      <c r="F661" s="222" t="s">
        <v>1557</v>
      </c>
      <c r="G661" s="220"/>
      <c r="H661" s="221" t="s">
        <v>21</v>
      </c>
      <c r="I661" s="223"/>
      <c r="J661" s="220"/>
      <c r="K661" s="220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155</v>
      </c>
      <c r="AU661" s="228" t="s">
        <v>82</v>
      </c>
      <c r="AV661" s="12" t="s">
        <v>80</v>
      </c>
      <c r="AW661" s="12" t="s">
        <v>35</v>
      </c>
      <c r="AX661" s="12" t="s">
        <v>72</v>
      </c>
      <c r="AY661" s="228" t="s">
        <v>144</v>
      </c>
    </row>
    <row r="662" spans="2:65" s="12" customFormat="1" ht="13.5">
      <c r="B662" s="219"/>
      <c r="C662" s="220"/>
      <c r="D662" s="204" t="s">
        <v>155</v>
      </c>
      <c r="E662" s="221" t="s">
        <v>21</v>
      </c>
      <c r="F662" s="222" t="s">
        <v>2162</v>
      </c>
      <c r="G662" s="220"/>
      <c r="H662" s="221" t="s">
        <v>21</v>
      </c>
      <c r="I662" s="223"/>
      <c r="J662" s="220"/>
      <c r="K662" s="220"/>
      <c r="L662" s="224"/>
      <c r="M662" s="225"/>
      <c r="N662" s="226"/>
      <c r="O662" s="226"/>
      <c r="P662" s="226"/>
      <c r="Q662" s="226"/>
      <c r="R662" s="226"/>
      <c r="S662" s="226"/>
      <c r="T662" s="227"/>
      <c r="AT662" s="228" t="s">
        <v>155</v>
      </c>
      <c r="AU662" s="228" t="s">
        <v>82</v>
      </c>
      <c r="AV662" s="12" t="s">
        <v>80</v>
      </c>
      <c r="AW662" s="12" t="s">
        <v>35</v>
      </c>
      <c r="AX662" s="12" t="s">
        <v>72</v>
      </c>
      <c r="AY662" s="228" t="s">
        <v>144</v>
      </c>
    </row>
    <row r="663" spans="2:65" s="11" customFormat="1" ht="13.5">
      <c r="B663" s="207"/>
      <c r="C663" s="208"/>
      <c r="D663" s="204" t="s">
        <v>155</v>
      </c>
      <c r="E663" s="209" t="s">
        <v>21</v>
      </c>
      <c r="F663" s="210" t="s">
        <v>2160</v>
      </c>
      <c r="G663" s="208"/>
      <c r="H663" s="211">
        <v>84</v>
      </c>
      <c r="I663" s="212"/>
      <c r="J663" s="208"/>
      <c r="K663" s="208"/>
      <c r="L663" s="213"/>
      <c r="M663" s="214"/>
      <c r="N663" s="215"/>
      <c r="O663" s="215"/>
      <c r="P663" s="215"/>
      <c r="Q663" s="215"/>
      <c r="R663" s="215"/>
      <c r="S663" s="215"/>
      <c r="T663" s="216"/>
      <c r="AT663" s="217" t="s">
        <v>155</v>
      </c>
      <c r="AU663" s="217" t="s">
        <v>82</v>
      </c>
      <c r="AV663" s="11" t="s">
        <v>82</v>
      </c>
      <c r="AW663" s="11" t="s">
        <v>35</v>
      </c>
      <c r="AX663" s="11" t="s">
        <v>80</v>
      </c>
      <c r="AY663" s="217" t="s">
        <v>144</v>
      </c>
    </row>
    <row r="664" spans="2:65" s="1" customFormat="1" ht="16.5" customHeight="1">
      <c r="B664" s="41"/>
      <c r="C664" s="192" t="s">
        <v>1579</v>
      </c>
      <c r="D664" s="192" t="s">
        <v>146</v>
      </c>
      <c r="E664" s="193" t="s">
        <v>1560</v>
      </c>
      <c r="F664" s="194" t="s">
        <v>1561</v>
      </c>
      <c r="G664" s="195" t="s">
        <v>149</v>
      </c>
      <c r="H664" s="196">
        <v>128.62</v>
      </c>
      <c r="I664" s="197"/>
      <c r="J664" s="198">
        <f>ROUND(I664*H664,2)</f>
        <v>0</v>
      </c>
      <c r="K664" s="194" t="s">
        <v>150</v>
      </c>
      <c r="L664" s="61"/>
      <c r="M664" s="199" t="s">
        <v>21</v>
      </c>
      <c r="N664" s="200" t="s">
        <v>43</v>
      </c>
      <c r="O664" s="42"/>
      <c r="P664" s="201">
        <f>O664*H664</f>
        <v>0</v>
      </c>
      <c r="Q664" s="201">
        <v>1.1000000000000001E-3</v>
      </c>
      <c r="R664" s="201">
        <f>Q664*H664</f>
        <v>0.14148200000000002</v>
      </c>
      <c r="S664" s="201">
        <v>0</v>
      </c>
      <c r="T664" s="202">
        <f>S664*H664</f>
        <v>0</v>
      </c>
      <c r="AR664" s="24" t="s">
        <v>151</v>
      </c>
      <c r="AT664" s="24" t="s">
        <v>146</v>
      </c>
      <c r="AU664" s="24" t="s">
        <v>82</v>
      </c>
      <c r="AY664" s="24" t="s">
        <v>144</v>
      </c>
      <c r="BE664" s="203">
        <f>IF(N664="základní",J664,0)</f>
        <v>0</v>
      </c>
      <c r="BF664" s="203">
        <f>IF(N664="snížená",J664,0)</f>
        <v>0</v>
      </c>
      <c r="BG664" s="203">
        <f>IF(N664="zákl. přenesená",J664,0)</f>
        <v>0</v>
      </c>
      <c r="BH664" s="203">
        <f>IF(N664="sníž. přenesená",J664,0)</f>
        <v>0</v>
      </c>
      <c r="BI664" s="203">
        <f>IF(N664="nulová",J664,0)</f>
        <v>0</v>
      </c>
      <c r="BJ664" s="24" t="s">
        <v>80</v>
      </c>
      <c r="BK664" s="203">
        <f>ROUND(I664*H664,2)</f>
        <v>0</v>
      </c>
      <c r="BL664" s="24" t="s">
        <v>151</v>
      </c>
      <c r="BM664" s="24" t="s">
        <v>2163</v>
      </c>
    </row>
    <row r="665" spans="2:65" s="1" customFormat="1" ht="13.5">
      <c r="B665" s="41"/>
      <c r="C665" s="63"/>
      <c r="D665" s="204" t="s">
        <v>153</v>
      </c>
      <c r="E665" s="63"/>
      <c r="F665" s="205" t="s">
        <v>1561</v>
      </c>
      <c r="G665" s="63"/>
      <c r="H665" s="63"/>
      <c r="I665" s="163"/>
      <c r="J665" s="63"/>
      <c r="K665" s="63"/>
      <c r="L665" s="61"/>
      <c r="M665" s="206"/>
      <c r="N665" s="42"/>
      <c r="O665" s="42"/>
      <c r="P665" s="42"/>
      <c r="Q665" s="42"/>
      <c r="R665" s="42"/>
      <c r="S665" s="42"/>
      <c r="T665" s="78"/>
      <c r="AT665" s="24" t="s">
        <v>153</v>
      </c>
      <c r="AU665" s="24" t="s">
        <v>82</v>
      </c>
    </row>
    <row r="666" spans="2:65" s="12" customFormat="1" ht="27">
      <c r="B666" s="219"/>
      <c r="C666" s="220"/>
      <c r="D666" s="204" t="s">
        <v>155</v>
      </c>
      <c r="E666" s="221" t="s">
        <v>21</v>
      </c>
      <c r="F666" s="222" t="s">
        <v>1563</v>
      </c>
      <c r="G666" s="220"/>
      <c r="H666" s="221" t="s">
        <v>21</v>
      </c>
      <c r="I666" s="223"/>
      <c r="J666" s="220"/>
      <c r="K666" s="220"/>
      <c r="L666" s="224"/>
      <c r="M666" s="225"/>
      <c r="N666" s="226"/>
      <c r="O666" s="226"/>
      <c r="P666" s="226"/>
      <c r="Q666" s="226"/>
      <c r="R666" s="226"/>
      <c r="S666" s="226"/>
      <c r="T666" s="227"/>
      <c r="AT666" s="228" t="s">
        <v>155</v>
      </c>
      <c r="AU666" s="228" t="s">
        <v>82</v>
      </c>
      <c r="AV666" s="12" t="s">
        <v>80</v>
      </c>
      <c r="AW666" s="12" t="s">
        <v>35</v>
      </c>
      <c r="AX666" s="12" t="s">
        <v>72</v>
      </c>
      <c r="AY666" s="228" t="s">
        <v>144</v>
      </c>
    </row>
    <row r="667" spans="2:65" s="11" customFormat="1" ht="13.5">
      <c r="B667" s="207"/>
      <c r="C667" s="208"/>
      <c r="D667" s="204" t="s">
        <v>155</v>
      </c>
      <c r="E667" s="209" t="s">
        <v>21</v>
      </c>
      <c r="F667" s="210" t="s">
        <v>2164</v>
      </c>
      <c r="G667" s="208"/>
      <c r="H667" s="211">
        <v>67.02</v>
      </c>
      <c r="I667" s="212"/>
      <c r="J667" s="208"/>
      <c r="K667" s="208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155</v>
      </c>
      <c r="AU667" s="217" t="s">
        <v>82</v>
      </c>
      <c r="AV667" s="11" t="s">
        <v>82</v>
      </c>
      <c r="AW667" s="11" t="s">
        <v>35</v>
      </c>
      <c r="AX667" s="11" t="s">
        <v>72</v>
      </c>
      <c r="AY667" s="217" t="s">
        <v>144</v>
      </c>
    </row>
    <row r="668" spans="2:65" s="11" customFormat="1" ht="13.5">
      <c r="B668" s="207"/>
      <c r="C668" s="208"/>
      <c r="D668" s="204" t="s">
        <v>155</v>
      </c>
      <c r="E668" s="209" t="s">
        <v>21</v>
      </c>
      <c r="F668" s="210" t="s">
        <v>2165</v>
      </c>
      <c r="G668" s="208"/>
      <c r="H668" s="211">
        <v>61.6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155</v>
      </c>
      <c r="AU668" s="217" t="s">
        <v>82</v>
      </c>
      <c r="AV668" s="11" t="s">
        <v>82</v>
      </c>
      <c r="AW668" s="11" t="s">
        <v>35</v>
      </c>
      <c r="AX668" s="11" t="s">
        <v>72</v>
      </c>
      <c r="AY668" s="217" t="s">
        <v>144</v>
      </c>
    </row>
    <row r="669" spans="2:65" s="13" customFormat="1" ht="13.5">
      <c r="B669" s="245"/>
      <c r="C669" s="246"/>
      <c r="D669" s="204" t="s">
        <v>155</v>
      </c>
      <c r="E669" s="247" t="s">
        <v>21</v>
      </c>
      <c r="F669" s="248" t="s">
        <v>947</v>
      </c>
      <c r="G669" s="246"/>
      <c r="H669" s="249">
        <v>128.62</v>
      </c>
      <c r="I669" s="250"/>
      <c r="J669" s="246"/>
      <c r="K669" s="246"/>
      <c r="L669" s="251"/>
      <c r="M669" s="252"/>
      <c r="N669" s="253"/>
      <c r="O669" s="253"/>
      <c r="P669" s="253"/>
      <c r="Q669" s="253"/>
      <c r="R669" s="253"/>
      <c r="S669" s="253"/>
      <c r="T669" s="254"/>
      <c r="AT669" s="255" t="s">
        <v>155</v>
      </c>
      <c r="AU669" s="255" t="s">
        <v>82</v>
      </c>
      <c r="AV669" s="13" t="s">
        <v>151</v>
      </c>
      <c r="AW669" s="13" t="s">
        <v>35</v>
      </c>
      <c r="AX669" s="13" t="s">
        <v>80</v>
      </c>
      <c r="AY669" s="255" t="s">
        <v>144</v>
      </c>
    </row>
    <row r="670" spans="2:65" s="1" customFormat="1" ht="25.5" customHeight="1">
      <c r="B670" s="41"/>
      <c r="C670" s="192" t="s">
        <v>1584</v>
      </c>
      <c r="D670" s="192" t="s">
        <v>146</v>
      </c>
      <c r="E670" s="193" t="s">
        <v>1567</v>
      </c>
      <c r="F670" s="194" t="s">
        <v>1568</v>
      </c>
      <c r="G670" s="195" t="s">
        <v>149</v>
      </c>
      <c r="H670" s="196">
        <v>57.424999999999997</v>
      </c>
      <c r="I670" s="197"/>
      <c r="J670" s="198">
        <f>ROUND(I670*H670,2)</f>
        <v>0</v>
      </c>
      <c r="K670" s="194" t="s">
        <v>150</v>
      </c>
      <c r="L670" s="61"/>
      <c r="M670" s="199" t="s">
        <v>21</v>
      </c>
      <c r="N670" s="200" t="s">
        <v>43</v>
      </c>
      <c r="O670" s="42"/>
      <c r="P670" s="201">
        <f>O670*H670</f>
        <v>0</v>
      </c>
      <c r="Q670" s="201">
        <v>1.0200000000000001E-3</v>
      </c>
      <c r="R670" s="201">
        <f>Q670*H670</f>
        <v>5.8573500000000001E-2</v>
      </c>
      <c r="S670" s="201">
        <v>0</v>
      </c>
      <c r="T670" s="202">
        <f>S670*H670</f>
        <v>0</v>
      </c>
      <c r="AR670" s="24" t="s">
        <v>151</v>
      </c>
      <c r="AT670" s="24" t="s">
        <v>146</v>
      </c>
      <c r="AU670" s="24" t="s">
        <v>82</v>
      </c>
      <c r="AY670" s="24" t="s">
        <v>144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80</v>
      </c>
      <c r="BK670" s="203">
        <f>ROUND(I670*H670,2)</f>
        <v>0</v>
      </c>
      <c r="BL670" s="24" t="s">
        <v>151</v>
      </c>
      <c r="BM670" s="24" t="s">
        <v>2166</v>
      </c>
    </row>
    <row r="671" spans="2:65" s="1" customFormat="1" ht="13.5">
      <c r="B671" s="41"/>
      <c r="C671" s="63"/>
      <c r="D671" s="204" t="s">
        <v>153</v>
      </c>
      <c r="E671" s="63"/>
      <c r="F671" s="205" t="s">
        <v>1568</v>
      </c>
      <c r="G671" s="63"/>
      <c r="H671" s="63"/>
      <c r="I671" s="163"/>
      <c r="J671" s="63"/>
      <c r="K671" s="63"/>
      <c r="L671" s="61"/>
      <c r="M671" s="206"/>
      <c r="N671" s="42"/>
      <c r="O671" s="42"/>
      <c r="P671" s="42"/>
      <c r="Q671" s="42"/>
      <c r="R671" s="42"/>
      <c r="S671" s="42"/>
      <c r="T671" s="78"/>
      <c r="AT671" s="24" t="s">
        <v>153</v>
      </c>
      <c r="AU671" s="24" t="s">
        <v>82</v>
      </c>
    </row>
    <row r="672" spans="2:65" s="12" customFormat="1" ht="13.5">
      <c r="B672" s="219"/>
      <c r="C672" s="220"/>
      <c r="D672" s="204" t="s">
        <v>155</v>
      </c>
      <c r="E672" s="221" t="s">
        <v>21</v>
      </c>
      <c r="F672" s="222" t="s">
        <v>1570</v>
      </c>
      <c r="G672" s="220"/>
      <c r="H672" s="221" t="s">
        <v>21</v>
      </c>
      <c r="I672" s="223"/>
      <c r="J672" s="220"/>
      <c r="K672" s="220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155</v>
      </c>
      <c r="AU672" s="228" t="s">
        <v>82</v>
      </c>
      <c r="AV672" s="12" t="s">
        <v>80</v>
      </c>
      <c r="AW672" s="12" t="s">
        <v>35</v>
      </c>
      <c r="AX672" s="12" t="s">
        <v>72</v>
      </c>
      <c r="AY672" s="228" t="s">
        <v>144</v>
      </c>
    </row>
    <row r="673" spans="2:65" s="11" customFormat="1" ht="13.5">
      <c r="B673" s="207"/>
      <c r="C673" s="208"/>
      <c r="D673" s="204" t="s">
        <v>155</v>
      </c>
      <c r="E673" s="209" t="s">
        <v>21</v>
      </c>
      <c r="F673" s="210" t="s">
        <v>2167</v>
      </c>
      <c r="G673" s="208"/>
      <c r="H673" s="211">
        <v>57.424999999999997</v>
      </c>
      <c r="I673" s="212"/>
      <c r="J673" s="208"/>
      <c r="K673" s="208"/>
      <c r="L673" s="213"/>
      <c r="M673" s="214"/>
      <c r="N673" s="215"/>
      <c r="O673" s="215"/>
      <c r="P673" s="215"/>
      <c r="Q673" s="215"/>
      <c r="R673" s="215"/>
      <c r="S673" s="215"/>
      <c r="T673" s="216"/>
      <c r="AT673" s="217" t="s">
        <v>155</v>
      </c>
      <c r="AU673" s="217" t="s">
        <v>82</v>
      </c>
      <c r="AV673" s="11" t="s">
        <v>82</v>
      </c>
      <c r="AW673" s="11" t="s">
        <v>35</v>
      </c>
      <c r="AX673" s="11" t="s">
        <v>80</v>
      </c>
      <c r="AY673" s="217" t="s">
        <v>144</v>
      </c>
    </row>
    <row r="674" spans="2:65" s="1" customFormat="1" ht="25.5" customHeight="1">
      <c r="B674" s="41"/>
      <c r="C674" s="192" t="s">
        <v>1588</v>
      </c>
      <c r="D674" s="192" t="s">
        <v>146</v>
      </c>
      <c r="E674" s="193" t="s">
        <v>1573</v>
      </c>
      <c r="F674" s="194" t="s">
        <v>1574</v>
      </c>
      <c r="G674" s="195" t="s">
        <v>488</v>
      </c>
      <c r="H674" s="196">
        <v>63</v>
      </c>
      <c r="I674" s="197"/>
      <c r="J674" s="198">
        <f>ROUND(I674*H674,2)</f>
        <v>0</v>
      </c>
      <c r="K674" s="194" t="s">
        <v>150</v>
      </c>
      <c r="L674" s="61"/>
      <c r="M674" s="199" t="s">
        <v>21</v>
      </c>
      <c r="N674" s="200" t="s">
        <v>43</v>
      </c>
      <c r="O674" s="42"/>
      <c r="P674" s="201">
        <f>O674*H674</f>
        <v>0</v>
      </c>
      <c r="Q674" s="201">
        <v>1.8000000000000001E-4</v>
      </c>
      <c r="R674" s="201">
        <f>Q674*H674</f>
        <v>1.1340000000000001E-2</v>
      </c>
      <c r="S674" s="201">
        <v>0</v>
      </c>
      <c r="T674" s="202">
        <f>S674*H674</f>
        <v>0</v>
      </c>
      <c r="AR674" s="24" t="s">
        <v>151</v>
      </c>
      <c r="AT674" s="24" t="s">
        <v>146</v>
      </c>
      <c r="AU674" s="24" t="s">
        <v>82</v>
      </c>
      <c r="AY674" s="24" t="s">
        <v>144</v>
      </c>
      <c r="BE674" s="203">
        <f>IF(N674="základní",J674,0)</f>
        <v>0</v>
      </c>
      <c r="BF674" s="203">
        <f>IF(N674="snížená",J674,0)</f>
        <v>0</v>
      </c>
      <c r="BG674" s="203">
        <f>IF(N674="zákl. přenesená",J674,0)</f>
        <v>0</v>
      </c>
      <c r="BH674" s="203">
        <f>IF(N674="sníž. přenesená",J674,0)</f>
        <v>0</v>
      </c>
      <c r="BI674" s="203">
        <f>IF(N674="nulová",J674,0)</f>
        <v>0</v>
      </c>
      <c r="BJ674" s="24" t="s">
        <v>80</v>
      </c>
      <c r="BK674" s="203">
        <f>ROUND(I674*H674,2)</f>
        <v>0</v>
      </c>
      <c r="BL674" s="24" t="s">
        <v>151</v>
      </c>
      <c r="BM674" s="24" t="s">
        <v>2168</v>
      </c>
    </row>
    <row r="675" spans="2:65" s="1" customFormat="1" ht="13.5">
      <c r="B675" s="41"/>
      <c r="C675" s="63"/>
      <c r="D675" s="204" t="s">
        <v>153</v>
      </c>
      <c r="E675" s="63"/>
      <c r="F675" s="205" t="s">
        <v>1574</v>
      </c>
      <c r="G675" s="63"/>
      <c r="H675" s="63"/>
      <c r="I675" s="163"/>
      <c r="J675" s="63"/>
      <c r="K675" s="63"/>
      <c r="L675" s="61"/>
      <c r="M675" s="206"/>
      <c r="N675" s="42"/>
      <c r="O675" s="42"/>
      <c r="P675" s="42"/>
      <c r="Q675" s="42"/>
      <c r="R675" s="42"/>
      <c r="S675" s="42"/>
      <c r="T675" s="78"/>
      <c r="AT675" s="24" t="s">
        <v>153</v>
      </c>
      <c r="AU675" s="24" t="s">
        <v>82</v>
      </c>
    </row>
    <row r="676" spans="2:65" s="12" customFormat="1" ht="27">
      <c r="B676" s="219"/>
      <c r="C676" s="220"/>
      <c r="D676" s="204" t="s">
        <v>155</v>
      </c>
      <c r="E676" s="221" t="s">
        <v>21</v>
      </c>
      <c r="F676" s="222" t="s">
        <v>1576</v>
      </c>
      <c r="G676" s="220"/>
      <c r="H676" s="221" t="s">
        <v>21</v>
      </c>
      <c r="I676" s="223"/>
      <c r="J676" s="220"/>
      <c r="K676" s="220"/>
      <c r="L676" s="224"/>
      <c r="M676" s="225"/>
      <c r="N676" s="226"/>
      <c r="O676" s="226"/>
      <c r="P676" s="226"/>
      <c r="Q676" s="226"/>
      <c r="R676" s="226"/>
      <c r="S676" s="226"/>
      <c r="T676" s="227"/>
      <c r="AT676" s="228" t="s">
        <v>155</v>
      </c>
      <c r="AU676" s="228" t="s">
        <v>82</v>
      </c>
      <c r="AV676" s="12" t="s">
        <v>80</v>
      </c>
      <c r="AW676" s="12" t="s">
        <v>35</v>
      </c>
      <c r="AX676" s="12" t="s">
        <v>72</v>
      </c>
      <c r="AY676" s="228" t="s">
        <v>144</v>
      </c>
    </row>
    <row r="677" spans="2:65" s="11" customFormat="1" ht="13.5">
      <c r="B677" s="207"/>
      <c r="C677" s="208"/>
      <c r="D677" s="204" t="s">
        <v>155</v>
      </c>
      <c r="E677" s="209" t="s">
        <v>21</v>
      </c>
      <c r="F677" s="210" t="s">
        <v>1577</v>
      </c>
      <c r="G677" s="208"/>
      <c r="H677" s="211">
        <v>15.68</v>
      </c>
      <c r="I677" s="212"/>
      <c r="J677" s="208"/>
      <c r="K677" s="208"/>
      <c r="L677" s="213"/>
      <c r="M677" s="214"/>
      <c r="N677" s="215"/>
      <c r="O677" s="215"/>
      <c r="P677" s="215"/>
      <c r="Q677" s="215"/>
      <c r="R677" s="215"/>
      <c r="S677" s="215"/>
      <c r="T677" s="216"/>
      <c r="AT677" s="217" t="s">
        <v>155</v>
      </c>
      <c r="AU677" s="217" t="s">
        <v>82</v>
      </c>
      <c r="AV677" s="11" t="s">
        <v>82</v>
      </c>
      <c r="AW677" s="11" t="s">
        <v>35</v>
      </c>
      <c r="AX677" s="11" t="s">
        <v>72</v>
      </c>
      <c r="AY677" s="217" t="s">
        <v>144</v>
      </c>
    </row>
    <row r="678" spans="2:65" s="11" customFormat="1" ht="13.5">
      <c r="B678" s="207"/>
      <c r="C678" s="208"/>
      <c r="D678" s="204" t="s">
        <v>155</v>
      </c>
      <c r="E678" s="209" t="s">
        <v>21</v>
      </c>
      <c r="F678" s="210" t="s">
        <v>2169</v>
      </c>
      <c r="G678" s="208"/>
      <c r="H678" s="211">
        <v>47.32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72</v>
      </c>
      <c r="AY678" s="217" t="s">
        <v>144</v>
      </c>
    </row>
    <row r="679" spans="2:65" s="13" customFormat="1" ht="13.5">
      <c r="B679" s="245"/>
      <c r="C679" s="246"/>
      <c r="D679" s="204" t="s">
        <v>155</v>
      </c>
      <c r="E679" s="247" t="s">
        <v>21</v>
      </c>
      <c r="F679" s="248" t="s">
        <v>947</v>
      </c>
      <c r="G679" s="246"/>
      <c r="H679" s="249">
        <v>63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AT679" s="255" t="s">
        <v>155</v>
      </c>
      <c r="AU679" s="255" t="s">
        <v>82</v>
      </c>
      <c r="AV679" s="13" t="s">
        <v>151</v>
      </c>
      <c r="AW679" s="13" t="s">
        <v>35</v>
      </c>
      <c r="AX679" s="13" t="s">
        <v>80</v>
      </c>
      <c r="AY679" s="255" t="s">
        <v>144</v>
      </c>
    </row>
    <row r="680" spans="2:65" s="1" customFormat="1" ht="16.5" customHeight="1">
      <c r="B680" s="41"/>
      <c r="C680" s="192" t="s">
        <v>1593</v>
      </c>
      <c r="D680" s="192" t="s">
        <v>146</v>
      </c>
      <c r="E680" s="193" t="s">
        <v>1580</v>
      </c>
      <c r="F680" s="194" t="s">
        <v>1581</v>
      </c>
      <c r="G680" s="195" t="s">
        <v>518</v>
      </c>
      <c r="H680" s="196">
        <v>2</v>
      </c>
      <c r="I680" s="197"/>
      <c r="J680" s="198">
        <f>ROUND(I680*H680,2)</f>
        <v>0</v>
      </c>
      <c r="K680" s="194" t="s">
        <v>21</v>
      </c>
      <c r="L680" s="61"/>
      <c r="M680" s="199" t="s">
        <v>21</v>
      </c>
      <c r="N680" s="200" t="s">
        <v>43</v>
      </c>
      <c r="O680" s="42"/>
      <c r="P680" s="201">
        <f>O680*H680</f>
        <v>0</v>
      </c>
      <c r="Q680" s="201">
        <v>0</v>
      </c>
      <c r="R680" s="201">
        <f>Q680*H680</f>
        <v>0</v>
      </c>
      <c r="S680" s="201">
        <v>0</v>
      </c>
      <c r="T680" s="202">
        <f>S680*H680</f>
        <v>0</v>
      </c>
      <c r="AR680" s="24" t="s">
        <v>151</v>
      </c>
      <c r="AT680" s="24" t="s">
        <v>146</v>
      </c>
      <c r="AU680" s="24" t="s">
        <v>82</v>
      </c>
      <c r="AY680" s="24" t="s">
        <v>144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80</v>
      </c>
      <c r="BK680" s="203">
        <f>ROUND(I680*H680,2)</f>
        <v>0</v>
      </c>
      <c r="BL680" s="24" t="s">
        <v>151</v>
      </c>
      <c r="BM680" s="24" t="s">
        <v>2170</v>
      </c>
    </row>
    <row r="681" spans="2:65" s="1" customFormat="1" ht="13.5">
      <c r="B681" s="41"/>
      <c r="C681" s="63"/>
      <c r="D681" s="204" t="s">
        <v>153</v>
      </c>
      <c r="E681" s="63"/>
      <c r="F681" s="205" t="s">
        <v>1581</v>
      </c>
      <c r="G681" s="63"/>
      <c r="H681" s="63"/>
      <c r="I681" s="163"/>
      <c r="J681" s="63"/>
      <c r="K681" s="63"/>
      <c r="L681" s="61"/>
      <c r="M681" s="206"/>
      <c r="N681" s="42"/>
      <c r="O681" s="42"/>
      <c r="P681" s="42"/>
      <c r="Q681" s="42"/>
      <c r="R681" s="42"/>
      <c r="S681" s="42"/>
      <c r="T681" s="78"/>
      <c r="AT681" s="24" t="s">
        <v>153</v>
      </c>
      <c r="AU681" s="24" t="s">
        <v>82</v>
      </c>
    </row>
    <row r="682" spans="2:65" s="12" customFormat="1" ht="13.5">
      <c r="B682" s="219"/>
      <c r="C682" s="220"/>
      <c r="D682" s="204" t="s">
        <v>155</v>
      </c>
      <c r="E682" s="221" t="s">
        <v>21</v>
      </c>
      <c r="F682" s="222" t="s">
        <v>1469</v>
      </c>
      <c r="G682" s="220"/>
      <c r="H682" s="221" t="s">
        <v>21</v>
      </c>
      <c r="I682" s="223"/>
      <c r="J682" s="220"/>
      <c r="K682" s="220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155</v>
      </c>
      <c r="AU682" s="228" t="s">
        <v>82</v>
      </c>
      <c r="AV682" s="12" t="s">
        <v>80</v>
      </c>
      <c r="AW682" s="12" t="s">
        <v>35</v>
      </c>
      <c r="AX682" s="12" t="s">
        <v>72</v>
      </c>
      <c r="AY682" s="228" t="s">
        <v>144</v>
      </c>
    </row>
    <row r="683" spans="2:65" s="11" customFormat="1" ht="13.5">
      <c r="B683" s="207"/>
      <c r="C683" s="208"/>
      <c r="D683" s="204" t="s">
        <v>155</v>
      </c>
      <c r="E683" s="209" t="s">
        <v>21</v>
      </c>
      <c r="F683" s="210" t="s">
        <v>1583</v>
      </c>
      <c r="G683" s="208"/>
      <c r="H683" s="211">
        <v>2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80</v>
      </c>
      <c r="AY683" s="217" t="s">
        <v>144</v>
      </c>
    </row>
    <row r="684" spans="2:65" s="1" customFormat="1" ht="16.5" customHeight="1">
      <c r="B684" s="41"/>
      <c r="C684" s="192" t="s">
        <v>1596</v>
      </c>
      <c r="D684" s="192" t="s">
        <v>146</v>
      </c>
      <c r="E684" s="193" t="s">
        <v>1585</v>
      </c>
      <c r="F684" s="194" t="s">
        <v>1586</v>
      </c>
      <c r="G684" s="195" t="s">
        <v>518</v>
      </c>
      <c r="H684" s="196">
        <v>14</v>
      </c>
      <c r="I684" s="197"/>
      <c r="J684" s="198">
        <f>ROUND(I684*H684,2)</f>
        <v>0</v>
      </c>
      <c r="K684" s="194" t="s">
        <v>21</v>
      </c>
      <c r="L684" s="61"/>
      <c r="M684" s="199" t="s">
        <v>21</v>
      </c>
      <c r="N684" s="200" t="s">
        <v>43</v>
      </c>
      <c r="O684" s="42"/>
      <c r="P684" s="201">
        <f>O684*H684</f>
        <v>0</v>
      </c>
      <c r="Q684" s="201">
        <v>0</v>
      </c>
      <c r="R684" s="201">
        <f>Q684*H684</f>
        <v>0</v>
      </c>
      <c r="S684" s="201">
        <v>0</v>
      </c>
      <c r="T684" s="202">
        <f>S684*H684</f>
        <v>0</v>
      </c>
      <c r="AR684" s="24" t="s">
        <v>151</v>
      </c>
      <c r="AT684" s="24" t="s">
        <v>146</v>
      </c>
      <c r="AU684" s="24" t="s">
        <v>82</v>
      </c>
      <c r="AY684" s="24" t="s">
        <v>144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4" t="s">
        <v>80</v>
      </c>
      <c r="BK684" s="203">
        <f>ROUND(I684*H684,2)</f>
        <v>0</v>
      </c>
      <c r="BL684" s="24" t="s">
        <v>151</v>
      </c>
      <c r="BM684" s="24" t="s">
        <v>2171</v>
      </c>
    </row>
    <row r="685" spans="2:65" s="1" customFormat="1" ht="13.5">
      <c r="B685" s="41"/>
      <c r="C685" s="63"/>
      <c r="D685" s="204" t="s">
        <v>153</v>
      </c>
      <c r="E685" s="63"/>
      <c r="F685" s="205" t="s">
        <v>1586</v>
      </c>
      <c r="G685" s="63"/>
      <c r="H685" s="63"/>
      <c r="I685" s="163"/>
      <c r="J685" s="63"/>
      <c r="K685" s="63"/>
      <c r="L685" s="61"/>
      <c r="M685" s="206"/>
      <c r="N685" s="42"/>
      <c r="O685" s="42"/>
      <c r="P685" s="42"/>
      <c r="Q685" s="42"/>
      <c r="R685" s="42"/>
      <c r="S685" s="42"/>
      <c r="T685" s="78"/>
      <c r="AT685" s="24" t="s">
        <v>153</v>
      </c>
      <c r="AU685" s="24" t="s">
        <v>82</v>
      </c>
    </row>
    <row r="686" spans="2:65" s="12" customFormat="1" ht="13.5">
      <c r="B686" s="219"/>
      <c r="C686" s="220"/>
      <c r="D686" s="204" t="s">
        <v>155</v>
      </c>
      <c r="E686" s="221" t="s">
        <v>21</v>
      </c>
      <c r="F686" s="222" t="s">
        <v>1469</v>
      </c>
      <c r="G686" s="220"/>
      <c r="H686" s="221" t="s">
        <v>21</v>
      </c>
      <c r="I686" s="223"/>
      <c r="J686" s="220"/>
      <c r="K686" s="220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155</v>
      </c>
      <c r="AU686" s="228" t="s">
        <v>82</v>
      </c>
      <c r="AV686" s="12" t="s">
        <v>80</v>
      </c>
      <c r="AW686" s="12" t="s">
        <v>35</v>
      </c>
      <c r="AX686" s="12" t="s">
        <v>72</v>
      </c>
      <c r="AY686" s="228" t="s">
        <v>144</v>
      </c>
    </row>
    <row r="687" spans="2:65" s="11" customFormat="1" ht="13.5">
      <c r="B687" s="207"/>
      <c r="C687" s="208"/>
      <c r="D687" s="204" t="s">
        <v>155</v>
      </c>
      <c r="E687" s="209" t="s">
        <v>21</v>
      </c>
      <c r="F687" s="210" t="s">
        <v>237</v>
      </c>
      <c r="G687" s="208"/>
      <c r="H687" s="211">
        <v>14</v>
      </c>
      <c r="I687" s="212"/>
      <c r="J687" s="208"/>
      <c r="K687" s="208"/>
      <c r="L687" s="213"/>
      <c r="M687" s="214"/>
      <c r="N687" s="215"/>
      <c r="O687" s="215"/>
      <c r="P687" s="215"/>
      <c r="Q687" s="215"/>
      <c r="R687" s="215"/>
      <c r="S687" s="215"/>
      <c r="T687" s="216"/>
      <c r="AT687" s="217" t="s">
        <v>155</v>
      </c>
      <c r="AU687" s="217" t="s">
        <v>82</v>
      </c>
      <c r="AV687" s="11" t="s">
        <v>82</v>
      </c>
      <c r="AW687" s="11" t="s">
        <v>35</v>
      </c>
      <c r="AX687" s="11" t="s">
        <v>80</v>
      </c>
      <c r="AY687" s="217" t="s">
        <v>144</v>
      </c>
    </row>
    <row r="688" spans="2:65" s="1" customFormat="1" ht="25.5" customHeight="1">
      <c r="B688" s="41"/>
      <c r="C688" s="192" t="s">
        <v>1601</v>
      </c>
      <c r="D688" s="192" t="s">
        <v>146</v>
      </c>
      <c r="E688" s="193" t="s">
        <v>2172</v>
      </c>
      <c r="F688" s="194" t="s">
        <v>2173</v>
      </c>
      <c r="G688" s="195" t="s">
        <v>488</v>
      </c>
      <c r="H688" s="196">
        <v>15.21</v>
      </c>
      <c r="I688" s="197"/>
      <c r="J688" s="198">
        <f>ROUND(I688*H688,2)</f>
        <v>0</v>
      </c>
      <c r="K688" s="194" t="s">
        <v>150</v>
      </c>
      <c r="L688" s="61"/>
      <c r="M688" s="199" t="s">
        <v>21</v>
      </c>
      <c r="N688" s="200" t="s">
        <v>43</v>
      </c>
      <c r="O688" s="42"/>
      <c r="P688" s="201">
        <f>O688*H688</f>
        <v>0</v>
      </c>
      <c r="Q688" s="201">
        <v>0.16370999999999999</v>
      </c>
      <c r="R688" s="201">
        <f>Q688*H688</f>
        <v>2.4900291000000001</v>
      </c>
      <c r="S688" s="201">
        <v>0</v>
      </c>
      <c r="T688" s="202">
        <f>S688*H688</f>
        <v>0</v>
      </c>
      <c r="AR688" s="24" t="s">
        <v>151</v>
      </c>
      <c r="AT688" s="24" t="s">
        <v>146</v>
      </c>
      <c r="AU688" s="24" t="s">
        <v>82</v>
      </c>
      <c r="AY688" s="24" t="s">
        <v>144</v>
      </c>
      <c r="BE688" s="203">
        <f>IF(N688="základní",J688,0)</f>
        <v>0</v>
      </c>
      <c r="BF688" s="203">
        <f>IF(N688="snížená",J688,0)</f>
        <v>0</v>
      </c>
      <c r="BG688" s="203">
        <f>IF(N688="zákl. přenesená",J688,0)</f>
        <v>0</v>
      </c>
      <c r="BH688" s="203">
        <f>IF(N688="sníž. přenesená",J688,0)</f>
        <v>0</v>
      </c>
      <c r="BI688" s="203">
        <f>IF(N688="nulová",J688,0)</f>
        <v>0</v>
      </c>
      <c r="BJ688" s="24" t="s">
        <v>80</v>
      </c>
      <c r="BK688" s="203">
        <f>ROUND(I688*H688,2)</f>
        <v>0</v>
      </c>
      <c r="BL688" s="24" t="s">
        <v>151</v>
      </c>
      <c r="BM688" s="24" t="s">
        <v>2174</v>
      </c>
    </row>
    <row r="689" spans="2:65" s="1" customFormat="1" ht="13.5">
      <c r="B689" s="41"/>
      <c r="C689" s="63"/>
      <c r="D689" s="204" t="s">
        <v>153</v>
      </c>
      <c r="E689" s="63"/>
      <c r="F689" s="205" t="s">
        <v>2173</v>
      </c>
      <c r="G689" s="63"/>
      <c r="H689" s="63"/>
      <c r="I689" s="163"/>
      <c r="J689" s="63"/>
      <c r="K689" s="63"/>
      <c r="L689" s="61"/>
      <c r="M689" s="206"/>
      <c r="N689" s="42"/>
      <c r="O689" s="42"/>
      <c r="P689" s="42"/>
      <c r="Q689" s="42"/>
      <c r="R689" s="42"/>
      <c r="S689" s="42"/>
      <c r="T689" s="78"/>
      <c r="AT689" s="24" t="s">
        <v>153</v>
      </c>
      <c r="AU689" s="24" t="s">
        <v>82</v>
      </c>
    </row>
    <row r="690" spans="2:65" s="12" customFormat="1" ht="13.5">
      <c r="B690" s="219"/>
      <c r="C690" s="220"/>
      <c r="D690" s="204" t="s">
        <v>155</v>
      </c>
      <c r="E690" s="221" t="s">
        <v>21</v>
      </c>
      <c r="F690" s="222" t="s">
        <v>2175</v>
      </c>
      <c r="G690" s="220"/>
      <c r="H690" s="221" t="s">
        <v>21</v>
      </c>
      <c r="I690" s="223"/>
      <c r="J690" s="220"/>
      <c r="K690" s="220"/>
      <c r="L690" s="224"/>
      <c r="M690" s="225"/>
      <c r="N690" s="226"/>
      <c r="O690" s="226"/>
      <c r="P690" s="226"/>
      <c r="Q690" s="226"/>
      <c r="R690" s="226"/>
      <c r="S690" s="226"/>
      <c r="T690" s="227"/>
      <c r="AT690" s="228" t="s">
        <v>155</v>
      </c>
      <c r="AU690" s="228" t="s">
        <v>82</v>
      </c>
      <c r="AV690" s="12" t="s">
        <v>80</v>
      </c>
      <c r="AW690" s="12" t="s">
        <v>35</v>
      </c>
      <c r="AX690" s="12" t="s">
        <v>72</v>
      </c>
      <c r="AY690" s="228" t="s">
        <v>144</v>
      </c>
    </row>
    <row r="691" spans="2:65" s="11" customFormat="1" ht="13.5">
      <c r="B691" s="207"/>
      <c r="C691" s="208"/>
      <c r="D691" s="204" t="s">
        <v>155</v>
      </c>
      <c r="E691" s="209" t="s">
        <v>21</v>
      </c>
      <c r="F691" s="210" t="s">
        <v>2176</v>
      </c>
      <c r="G691" s="208"/>
      <c r="H691" s="211">
        <v>15.21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155</v>
      </c>
      <c r="AU691" s="217" t="s">
        <v>82</v>
      </c>
      <c r="AV691" s="11" t="s">
        <v>82</v>
      </c>
      <c r="AW691" s="11" t="s">
        <v>35</v>
      </c>
      <c r="AX691" s="11" t="s">
        <v>80</v>
      </c>
      <c r="AY691" s="217" t="s">
        <v>144</v>
      </c>
    </row>
    <row r="692" spans="2:65" s="1" customFormat="1" ht="16.5" customHeight="1">
      <c r="B692" s="41"/>
      <c r="C692" s="229" t="s">
        <v>1607</v>
      </c>
      <c r="D692" s="229" t="s">
        <v>273</v>
      </c>
      <c r="E692" s="230" t="s">
        <v>2177</v>
      </c>
      <c r="F692" s="231" t="s">
        <v>2178</v>
      </c>
      <c r="G692" s="232" t="s">
        <v>488</v>
      </c>
      <c r="H692" s="233">
        <v>15.513999999999999</v>
      </c>
      <c r="I692" s="234"/>
      <c r="J692" s="235">
        <f>ROUND(I692*H692,2)</f>
        <v>0</v>
      </c>
      <c r="K692" s="231" t="s">
        <v>150</v>
      </c>
      <c r="L692" s="236"/>
      <c r="M692" s="237" t="s">
        <v>21</v>
      </c>
      <c r="N692" s="238" t="s">
        <v>43</v>
      </c>
      <c r="O692" s="42"/>
      <c r="P692" s="201">
        <f>O692*H692</f>
        <v>0</v>
      </c>
      <c r="Q692" s="201">
        <v>0.13400000000000001</v>
      </c>
      <c r="R692" s="201">
        <f>Q692*H692</f>
        <v>2.0788760000000002</v>
      </c>
      <c r="S692" s="201">
        <v>0</v>
      </c>
      <c r="T692" s="202">
        <f>S692*H692</f>
        <v>0</v>
      </c>
      <c r="AR692" s="24" t="s">
        <v>193</v>
      </c>
      <c r="AT692" s="24" t="s">
        <v>273</v>
      </c>
      <c r="AU692" s="24" t="s">
        <v>82</v>
      </c>
      <c r="AY692" s="24" t="s">
        <v>144</v>
      </c>
      <c r="BE692" s="203">
        <f>IF(N692="základní",J692,0)</f>
        <v>0</v>
      </c>
      <c r="BF692" s="203">
        <f>IF(N692="snížená",J692,0)</f>
        <v>0</v>
      </c>
      <c r="BG692" s="203">
        <f>IF(N692="zákl. přenesená",J692,0)</f>
        <v>0</v>
      </c>
      <c r="BH692" s="203">
        <f>IF(N692="sníž. přenesená",J692,0)</f>
        <v>0</v>
      </c>
      <c r="BI692" s="203">
        <f>IF(N692="nulová",J692,0)</f>
        <v>0</v>
      </c>
      <c r="BJ692" s="24" t="s">
        <v>80</v>
      </c>
      <c r="BK692" s="203">
        <f>ROUND(I692*H692,2)</f>
        <v>0</v>
      </c>
      <c r="BL692" s="24" t="s">
        <v>151</v>
      </c>
      <c r="BM692" s="24" t="s">
        <v>2179</v>
      </c>
    </row>
    <row r="693" spans="2:65" s="1" customFormat="1" ht="13.5">
      <c r="B693" s="41"/>
      <c r="C693" s="63"/>
      <c r="D693" s="204" t="s">
        <v>153</v>
      </c>
      <c r="E693" s="63"/>
      <c r="F693" s="205" t="s">
        <v>2178</v>
      </c>
      <c r="G693" s="63"/>
      <c r="H693" s="63"/>
      <c r="I693" s="163"/>
      <c r="J693" s="63"/>
      <c r="K693" s="63"/>
      <c r="L693" s="61"/>
      <c r="M693" s="206"/>
      <c r="N693" s="42"/>
      <c r="O693" s="42"/>
      <c r="P693" s="42"/>
      <c r="Q693" s="42"/>
      <c r="R693" s="42"/>
      <c r="S693" s="42"/>
      <c r="T693" s="78"/>
      <c r="AT693" s="24" t="s">
        <v>153</v>
      </c>
      <c r="AU693" s="24" t="s">
        <v>82</v>
      </c>
    </row>
    <row r="694" spans="2:65" s="11" customFormat="1" ht="13.5">
      <c r="B694" s="207"/>
      <c r="C694" s="208"/>
      <c r="D694" s="204" t="s">
        <v>155</v>
      </c>
      <c r="E694" s="209" t="s">
        <v>21</v>
      </c>
      <c r="F694" s="210" t="s">
        <v>2180</v>
      </c>
      <c r="G694" s="208"/>
      <c r="H694" s="211">
        <v>15.513999999999999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155</v>
      </c>
      <c r="AU694" s="217" t="s">
        <v>82</v>
      </c>
      <c r="AV694" s="11" t="s">
        <v>82</v>
      </c>
      <c r="AW694" s="11" t="s">
        <v>35</v>
      </c>
      <c r="AX694" s="11" t="s">
        <v>80</v>
      </c>
      <c r="AY694" s="217" t="s">
        <v>144</v>
      </c>
    </row>
    <row r="695" spans="2:65" s="1" customFormat="1" ht="16.5" customHeight="1">
      <c r="B695" s="41"/>
      <c r="C695" s="192" t="s">
        <v>1612</v>
      </c>
      <c r="D695" s="192" t="s">
        <v>146</v>
      </c>
      <c r="E695" s="193" t="s">
        <v>2181</v>
      </c>
      <c r="F695" s="194" t="s">
        <v>2182</v>
      </c>
      <c r="G695" s="195" t="s">
        <v>518</v>
      </c>
      <c r="H695" s="196">
        <v>2</v>
      </c>
      <c r="I695" s="197"/>
      <c r="J695" s="198">
        <f>ROUND(I695*H695,2)</f>
        <v>0</v>
      </c>
      <c r="K695" s="194" t="s">
        <v>21</v>
      </c>
      <c r="L695" s="61"/>
      <c r="M695" s="199" t="s">
        <v>21</v>
      </c>
      <c r="N695" s="200" t="s">
        <v>43</v>
      </c>
      <c r="O695" s="42"/>
      <c r="P695" s="201">
        <f>O695*H695</f>
        <v>0</v>
      </c>
      <c r="Q695" s="201">
        <v>0</v>
      </c>
      <c r="R695" s="201">
        <f>Q695*H695</f>
        <v>0</v>
      </c>
      <c r="S695" s="201">
        <v>0</v>
      </c>
      <c r="T695" s="202">
        <f>S695*H695</f>
        <v>0</v>
      </c>
      <c r="AR695" s="24" t="s">
        <v>151</v>
      </c>
      <c r="AT695" s="24" t="s">
        <v>146</v>
      </c>
      <c r="AU695" s="24" t="s">
        <v>82</v>
      </c>
      <c r="AY695" s="24" t="s">
        <v>144</v>
      </c>
      <c r="BE695" s="203">
        <f>IF(N695="základní",J695,0)</f>
        <v>0</v>
      </c>
      <c r="BF695" s="203">
        <f>IF(N695="snížená",J695,0)</f>
        <v>0</v>
      </c>
      <c r="BG695" s="203">
        <f>IF(N695="zákl. přenesená",J695,0)</f>
        <v>0</v>
      </c>
      <c r="BH695" s="203">
        <f>IF(N695="sníž. přenesená",J695,0)</f>
        <v>0</v>
      </c>
      <c r="BI695" s="203">
        <f>IF(N695="nulová",J695,0)</f>
        <v>0</v>
      </c>
      <c r="BJ695" s="24" t="s">
        <v>80</v>
      </c>
      <c r="BK695" s="203">
        <f>ROUND(I695*H695,2)</f>
        <v>0</v>
      </c>
      <c r="BL695" s="24" t="s">
        <v>151</v>
      </c>
      <c r="BM695" s="24" t="s">
        <v>2183</v>
      </c>
    </row>
    <row r="696" spans="2:65" s="1" customFormat="1" ht="13.5">
      <c r="B696" s="41"/>
      <c r="C696" s="63"/>
      <c r="D696" s="204" t="s">
        <v>153</v>
      </c>
      <c r="E696" s="63"/>
      <c r="F696" s="205" t="s">
        <v>2182</v>
      </c>
      <c r="G696" s="63"/>
      <c r="H696" s="63"/>
      <c r="I696" s="163"/>
      <c r="J696" s="63"/>
      <c r="K696" s="63"/>
      <c r="L696" s="61"/>
      <c r="M696" s="206"/>
      <c r="N696" s="42"/>
      <c r="O696" s="42"/>
      <c r="P696" s="42"/>
      <c r="Q696" s="42"/>
      <c r="R696" s="42"/>
      <c r="S696" s="42"/>
      <c r="T696" s="78"/>
      <c r="AT696" s="24" t="s">
        <v>153</v>
      </c>
      <c r="AU696" s="24" t="s">
        <v>82</v>
      </c>
    </row>
    <row r="697" spans="2:65" s="11" customFormat="1" ht="13.5">
      <c r="B697" s="207"/>
      <c r="C697" s="208"/>
      <c r="D697" s="204" t="s">
        <v>155</v>
      </c>
      <c r="E697" s="209" t="s">
        <v>21</v>
      </c>
      <c r="F697" s="210" t="s">
        <v>2184</v>
      </c>
      <c r="G697" s="208"/>
      <c r="H697" s="211">
        <v>2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80</v>
      </c>
      <c r="AY697" s="217" t="s">
        <v>144</v>
      </c>
    </row>
    <row r="698" spans="2:65" s="1" customFormat="1" ht="16.5" customHeight="1">
      <c r="B698" s="41"/>
      <c r="C698" s="192" t="s">
        <v>1620</v>
      </c>
      <c r="D698" s="192" t="s">
        <v>146</v>
      </c>
      <c r="E698" s="193" t="s">
        <v>1589</v>
      </c>
      <c r="F698" s="194" t="s">
        <v>1590</v>
      </c>
      <c r="G698" s="195" t="s">
        <v>518</v>
      </c>
      <c r="H698" s="196">
        <v>2</v>
      </c>
      <c r="I698" s="197"/>
      <c r="J698" s="198">
        <f>ROUND(I698*H698,2)</f>
        <v>0</v>
      </c>
      <c r="K698" s="194" t="s">
        <v>150</v>
      </c>
      <c r="L698" s="61"/>
      <c r="M698" s="199" t="s">
        <v>21</v>
      </c>
      <c r="N698" s="200" t="s">
        <v>43</v>
      </c>
      <c r="O698" s="42"/>
      <c r="P698" s="201">
        <f>O698*H698</f>
        <v>0</v>
      </c>
      <c r="Q698" s="201">
        <v>6.4900000000000001E-3</v>
      </c>
      <c r="R698" s="201">
        <f>Q698*H698</f>
        <v>1.298E-2</v>
      </c>
      <c r="S698" s="201">
        <v>0</v>
      </c>
      <c r="T698" s="202">
        <f>S698*H698</f>
        <v>0</v>
      </c>
      <c r="AR698" s="24" t="s">
        <v>151</v>
      </c>
      <c r="AT698" s="24" t="s">
        <v>146</v>
      </c>
      <c r="AU698" s="24" t="s">
        <v>82</v>
      </c>
      <c r="AY698" s="24" t="s">
        <v>144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80</v>
      </c>
      <c r="BK698" s="203">
        <f>ROUND(I698*H698,2)</f>
        <v>0</v>
      </c>
      <c r="BL698" s="24" t="s">
        <v>151</v>
      </c>
      <c r="BM698" s="24" t="s">
        <v>2185</v>
      </c>
    </row>
    <row r="699" spans="2:65" s="1" customFormat="1" ht="13.5">
      <c r="B699" s="41"/>
      <c r="C699" s="63"/>
      <c r="D699" s="204" t="s">
        <v>153</v>
      </c>
      <c r="E699" s="63"/>
      <c r="F699" s="205" t="s">
        <v>1590</v>
      </c>
      <c r="G699" s="63"/>
      <c r="H699" s="63"/>
      <c r="I699" s="163"/>
      <c r="J699" s="63"/>
      <c r="K699" s="63"/>
      <c r="L699" s="61"/>
      <c r="M699" s="206"/>
      <c r="N699" s="42"/>
      <c r="O699" s="42"/>
      <c r="P699" s="42"/>
      <c r="Q699" s="42"/>
      <c r="R699" s="42"/>
      <c r="S699" s="42"/>
      <c r="T699" s="78"/>
      <c r="AT699" s="24" t="s">
        <v>153</v>
      </c>
      <c r="AU699" s="24" t="s">
        <v>82</v>
      </c>
    </row>
    <row r="700" spans="2:65" s="11" customFormat="1" ht="13.5">
      <c r="B700" s="207"/>
      <c r="C700" s="208"/>
      <c r="D700" s="204" t="s">
        <v>155</v>
      </c>
      <c r="E700" s="209" t="s">
        <v>21</v>
      </c>
      <c r="F700" s="210" t="s">
        <v>1592</v>
      </c>
      <c r="G700" s="208"/>
      <c r="H700" s="211">
        <v>2</v>
      </c>
      <c r="I700" s="212"/>
      <c r="J700" s="208"/>
      <c r="K700" s="208"/>
      <c r="L700" s="213"/>
      <c r="M700" s="214"/>
      <c r="N700" s="215"/>
      <c r="O700" s="215"/>
      <c r="P700" s="215"/>
      <c r="Q700" s="215"/>
      <c r="R700" s="215"/>
      <c r="S700" s="215"/>
      <c r="T700" s="216"/>
      <c r="AT700" s="217" t="s">
        <v>155</v>
      </c>
      <c r="AU700" s="217" t="s">
        <v>82</v>
      </c>
      <c r="AV700" s="11" t="s">
        <v>82</v>
      </c>
      <c r="AW700" s="11" t="s">
        <v>35</v>
      </c>
      <c r="AX700" s="11" t="s">
        <v>80</v>
      </c>
      <c r="AY700" s="217" t="s">
        <v>144</v>
      </c>
    </row>
    <row r="701" spans="2:65" s="1" customFormat="1" ht="25.5" customHeight="1">
      <c r="B701" s="41"/>
      <c r="C701" s="192" t="s">
        <v>1626</v>
      </c>
      <c r="D701" s="192" t="s">
        <v>146</v>
      </c>
      <c r="E701" s="193" t="s">
        <v>909</v>
      </c>
      <c r="F701" s="194" t="s">
        <v>910</v>
      </c>
      <c r="G701" s="195" t="s">
        <v>149</v>
      </c>
      <c r="H701" s="196">
        <v>352</v>
      </c>
      <c r="I701" s="197"/>
      <c r="J701" s="198">
        <f>ROUND(I701*H701,2)</f>
        <v>0</v>
      </c>
      <c r="K701" s="194" t="s">
        <v>150</v>
      </c>
      <c r="L701" s="61"/>
      <c r="M701" s="199" t="s">
        <v>21</v>
      </c>
      <c r="N701" s="200" t="s">
        <v>43</v>
      </c>
      <c r="O701" s="42"/>
      <c r="P701" s="201">
        <f>O701*H701</f>
        <v>0</v>
      </c>
      <c r="Q701" s="201">
        <v>0</v>
      </c>
      <c r="R701" s="201">
        <f>Q701*H701</f>
        <v>0</v>
      </c>
      <c r="S701" s="201">
        <v>0.02</v>
      </c>
      <c r="T701" s="202">
        <f>S701*H701</f>
        <v>7.04</v>
      </c>
      <c r="AR701" s="24" t="s">
        <v>151</v>
      </c>
      <c r="AT701" s="24" t="s">
        <v>146</v>
      </c>
      <c r="AU701" s="24" t="s">
        <v>82</v>
      </c>
      <c r="AY701" s="24" t="s">
        <v>144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80</v>
      </c>
      <c r="BK701" s="203">
        <f>ROUND(I701*H701,2)</f>
        <v>0</v>
      </c>
      <c r="BL701" s="24" t="s">
        <v>151</v>
      </c>
      <c r="BM701" s="24" t="s">
        <v>2186</v>
      </c>
    </row>
    <row r="702" spans="2:65" s="1" customFormat="1" ht="13.5">
      <c r="B702" s="41"/>
      <c r="C702" s="63"/>
      <c r="D702" s="204" t="s">
        <v>153</v>
      </c>
      <c r="E702" s="63"/>
      <c r="F702" s="205" t="s">
        <v>910</v>
      </c>
      <c r="G702" s="63"/>
      <c r="H702" s="63"/>
      <c r="I702" s="163"/>
      <c r="J702" s="63"/>
      <c r="K702" s="63"/>
      <c r="L702" s="61"/>
      <c r="M702" s="206"/>
      <c r="N702" s="42"/>
      <c r="O702" s="42"/>
      <c r="P702" s="42"/>
      <c r="Q702" s="42"/>
      <c r="R702" s="42"/>
      <c r="S702" s="42"/>
      <c r="T702" s="78"/>
      <c r="AT702" s="24" t="s">
        <v>153</v>
      </c>
      <c r="AU702" s="24" t="s">
        <v>82</v>
      </c>
    </row>
    <row r="703" spans="2:65" s="11" customFormat="1" ht="13.5">
      <c r="B703" s="207"/>
      <c r="C703" s="208"/>
      <c r="D703" s="204" t="s">
        <v>155</v>
      </c>
      <c r="E703" s="209" t="s">
        <v>21</v>
      </c>
      <c r="F703" s="210" t="s">
        <v>2187</v>
      </c>
      <c r="G703" s="208"/>
      <c r="H703" s="211">
        <v>352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155</v>
      </c>
      <c r="AU703" s="217" t="s">
        <v>82</v>
      </c>
      <c r="AV703" s="11" t="s">
        <v>82</v>
      </c>
      <c r="AW703" s="11" t="s">
        <v>35</v>
      </c>
      <c r="AX703" s="11" t="s">
        <v>80</v>
      </c>
      <c r="AY703" s="217" t="s">
        <v>144</v>
      </c>
    </row>
    <row r="704" spans="2:65" s="1" customFormat="1" ht="25.5" customHeight="1">
      <c r="B704" s="41"/>
      <c r="C704" s="192" t="s">
        <v>1632</v>
      </c>
      <c r="D704" s="192" t="s">
        <v>146</v>
      </c>
      <c r="E704" s="193" t="s">
        <v>1597</v>
      </c>
      <c r="F704" s="194" t="s">
        <v>1598</v>
      </c>
      <c r="G704" s="195" t="s">
        <v>149</v>
      </c>
      <c r="H704" s="196">
        <v>120</v>
      </c>
      <c r="I704" s="197"/>
      <c r="J704" s="198">
        <f>ROUND(I704*H704,2)</f>
        <v>0</v>
      </c>
      <c r="K704" s="194" t="s">
        <v>150</v>
      </c>
      <c r="L704" s="61"/>
      <c r="M704" s="199" t="s">
        <v>21</v>
      </c>
      <c r="N704" s="200" t="s">
        <v>43</v>
      </c>
      <c r="O704" s="42"/>
      <c r="P704" s="201">
        <f>O704*H704</f>
        <v>0</v>
      </c>
      <c r="Q704" s="201">
        <v>0</v>
      </c>
      <c r="R704" s="201">
        <f>Q704*H704</f>
        <v>0</v>
      </c>
      <c r="S704" s="201">
        <v>0</v>
      </c>
      <c r="T704" s="202">
        <f>S704*H704</f>
        <v>0</v>
      </c>
      <c r="AR704" s="24" t="s">
        <v>151</v>
      </c>
      <c r="AT704" s="24" t="s">
        <v>146</v>
      </c>
      <c r="AU704" s="24" t="s">
        <v>82</v>
      </c>
      <c r="AY704" s="24" t="s">
        <v>144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80</v>
      </c>
      <c r="BK704" s="203">
        <f>ROUND(I704*H704,2)</f>
        <v>0</v>
      </c>
      <c r="BL704" s="24" t="s">
        <v>151</v>
      </c>
      <c r="BM704" s="24" t="s">
        <v>2188</v>
      </c>
    </row>
    <row r="705" spans="2:65" s="1" customFormat="1" ht="27">
      <c r="B705" s="41"/>
      <c r="C705" s="63"/>
      <c r="D705" s="204" t="s">
        <v>153</v>
      </c>
      <c r="E705" s="63"/>
      <c r="F705" s="205" t="s">
        <v>1598</v>
      </c>
      <c r="G705" s="63"/>
      <c r="H705" s="63"/>
      <c r="I705" s="163"/>
      <c r="J705" s="63"/>
      <c r="K705" s="63"/>
      <c r="L705" s="61"/>
      <c r="M705" s="206"/>
      <c r="N705" s="42"/>
      <c r="O705" s="42"/>
      <c r="P705" s="42"/>
      <c r="Q705" s="42"/>
      <c r="R705" s="42"/>
      <c r="S705" s="42"/>
      <c r="T705" s="78"/>
      <c r="AT705" s="24" t="s">
        <v>153</v>
      </c>
      <c r="AU705" s="24" t="s">
        <v>82</v>
      </c>
    </row>
    <row r="706" spans="2:65" s="11" customFormat="1" ht="13.5">
      <c r="B706" s="207"/>
      <c r="C706" s="208"/>
      <c r="D706" s="204" t="s">
        <v>155</v>
      </c>
      <c r="E706" s="209" t="s">
        <v>21</v>
      </c>
      <c r="F706" s="210" t="s">
        <v>2189</v>
      </c>
      <c r="G706" s="208"/>
      <c r="H706" s="211">
        <v>120</v>
      </c>
      <c r="I706" s="212"/>
      <c r="J706" s="208"/>
      <c r="K706" s="208"/>
      <c r="L706" s="213"/>
      <c r="M706" s="214"/>
      <c r="N706" s="215"/>
      <c r="O706" s="215"/>
      <c r="P706" s="215"/>
      <c r="Q706" s="215"/>
      <c r="R706" s="215"/>
      <c r="S706" s="215"/>
      <c r="T706" s="216"/>
      <c r="AT706" s="217" t="s">
        <v>155</v>
      </c>
      <c r="AU706" s="217" t="s">
        <v>82</v>
      </c>
      <c r="AV706" s="11" t="s">
        <v>82</v>
      </c>
      <c r="AW706" s="11" t="s">
        <v>35</v>
      </c>
      <c r="AX706" s="11" t="s">
        <v>80</v>
      </c>
      <c r="AY706" s="217" t="s">
        <v>144</v>
      </c>
    </row>
    <row r="707" spans="2:65" s="1" customFormat="1" ht="25.5" customHeight="1">
      <c r="B707" s="41"/>
      <c r="C707" s="192" t="s">
        <v>1636</v>
      </c>
      <c r="D707" s="192" t="s">
        <v>146</v>
      </c>
      <c r="E707" s="193" t="s">
        <v>1602</v>
      </c>
      <c r="F707" s="194" t="s">
        <v>1603</v>
      </c>
      <c r="G707" s="195" t="s">
        <v>149</v>
      </c>
      <c r="H707" s="196">
        <v>3600</v>
      </c>
      <c r="I707" s="197"/>
      <c r="J707" s="198">
        <f>ROUND(I707*H707,2)</f>
        <v>0</v>
      </c>
      <c r="K707" s="194" t="s">
        <v>150</v>
      </c>
      <c r="L707" s="61"/>
      <c r="M707" s="199" t="s">
        <v>21</v>
      </c>
      <c r="N707" s="200" t="s">
        <v>43</v>
      </c>
      <c r="O707" s="42"/>
      <c r="P707" s="201">
        <f>O707*H707</f>
        <v>0</v>
      </c>
      <c r="Q707" s="201">
        <v>0</v>
      </c>
      <c r="R707" s="201">
        <f>Q707*H707</f>
        <v>0</v>
      </c>
      <c r="S707" s="201">
        <v>0</v>
      </c>
      <c r="T707" s="202">
        <f>S707*H707</f>
        <v>0</v>
      </c>
      <c r="AR707" s="24" t="s">
        <v>151</v>
      </c>
      <c r="AT707" s="24" t="s">
        <v>146</v>
      </c>
      <c r="AU707" s="24" t="s">
        <v>82</v>
      </c>
      <c r="AY707" s="24" t="s">
        <v>144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24" t="s">
        <v>80</v>
      </c>
      <c r="BK707" s="203">
        <f>ROUND(I707*H707,2)</f>
        <v>0</v>
      </c>
      <c r="BL707" s="24" t="s">
        <v>151</v>
      </c>
      <c r="BM707" s="24" t="s">
        <v>2190</v>
      </c>
    </row>
    <row r="708" spans="2:65" s="1" customFormat="1" ht="27">
      <c r="B708" s="41"/>
      <c r="C708" s="63"/>
      <c r="D708" s="204" t="s">
        <v>153</v>
      </c>
      <c r="E708" s="63"/>
      <c r="F708" s="205" t="s">
        <v>1603</v>
      </c>
      <c r="G708" s="63"/>
      <c r="H708" s="63"/>
      <c r="I708" s="163"/>
      <c r="J708" s="63"/>
      <c r="K708" s="63"/>
      <c r="L708" s="61"/>
      <c r="M708" s="206"/>
      <c r="N708" s="42"/>
      <c r="O708" s="42"/>
      <c r="P708" s="42"/>
      <c r="Q708" s="42"/>
      <c r="R708" s="42"/>
      <c r="S708" s="42"/>
      <c r="T708" s="78"/>
      <c r="AT708" s="24" t="s">
        <v>153</v>
      </c>
      <c r="AU708" s="24" t="s">
        <v>82</v>
      </c>
    </row>
    <row r="709" spans="2:65" s="12" customFormat="1" ht="13.5">
      <c r="B709" s="219"/>
      <c r="C709" s="220"/>
      <c r="D709" s="204" t="s">
        <v>155</v>
      </c>
      <c r="E709" s="221" t="s">
        <v>21</v>
      </c>
      <c r="F709" s="222" t="s">
        <v>1605</v>
      </c>
      <c r="G709" s="220"/>
      <c r="H709" s="221" t="s">
        <v>21</v>
      </c>
      <c r="I709" s="223"/>
      <c r="J709" s="220"/>
      <c r="K709" s="220"/>
      <c r="L709" s="224"/>
      <c r="M709" s="225"/>
      <c r="N709" s="226"/>
      <c r="O709" s="226"/>
      <c r="P709" s="226"/>
      <c r="Q709" s="226"/>
      <c r="R709" s="226"/>
      <c r="S709" s="226"/>
      <c r="T709" s="227"/>
      <c r="AT709" s="228" t="s">
        <v>155</v>
      </c>
      <c r="AU709" s="228" t="s">
        <v>82</v>
      </c>
      <c r="AV709" s="12" t="s">
        <v>80</v>
      </c>
      <c r="AW709" s="12" t="s">
        <v>35</v>
      </c>
      <c r="AX709" s="12" t="s">
        <v>72</v>
      </c>
      <c r="AY709" s="228" t="s">
        <v>144</v>
      </c>
    </row>
    <row r="710" spans="2:65" s="11" customFormat="1" ht="13.5">
      <c r="B710" s="207"/>
      <c r="C710" s="208"/>
      <c r="D710" s="204" t="s">
        <v>155</v>
      </c>
      <c r="E710" s="209" t="s">
        <v>21</v>
      </c>
      <c r="F710" s="210" t="s">
        <v>2191</v>
      </c>
      <c r="G710" s="208"/>
      <c r="H710" s="211">
        <v>3600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80</v>
      </c>
      <c r="AY710" s="217" t="s">
        <v>144</v>
      </c>
    </row>
    <row r="711" spans="2:65" s="1" customFormat="1" ht="25.5" customHeight="1">
      <c r="B711" s="41"/>
      <c r="C711" s="192" t="s">
        <v>1642</v>
      </c>
      <c r="D711" s="192" t="s">
        <v>146</v>
      </c>
      <c r="E711" s="193" t="s">
        <v>1608</v>
      </c>
      <c r="F711" s="194" t="s">
        <v>1609</v>
      </c>
      <c r="G711" s="195" t="s">
        <v>149</v>
      </c>
      <c r="H711" s="196">
        <v>120</v>
      </c>
      <c r="I711" s="197"/>
      <c r="J711" s="198">
        <f>ROUND(I711*H711,2)</f>
        <v>0</v>
      </c>
      <c r="K711" s="194" t="s">
        <v>150</v>
      </c>
      <c r="L711" s="61"/>
      <c r="M711" s="199" t="s">
        <v>21</v>
      </c>
      <c r="N711" s="200" t="s">
        <v>43</v>
      </c>
      <c r="O711" s="42"/>
      <c r="P711" s="201">
        <f>O711*H711</f>
        <v>0</v>
      </c>
      <c r="Q711" s="201">
        <v>0</v>
      </c>
      <c r="R711" s="201">
        <f>Q711*H711</f>
        <v>0</v>
      </c>
      <c r="S711" s="201">
        <v>0</v>
      </c>
      <c r="T711" s="202">
        <f>S711*H711</f>
        <v>0</v>
      </c>
      <c r="AR711" s="24" t="s">
        <v>151</v>
      </c>
      <c r="AT711" s="24" t="s">
        <v>146</v>
      </c>
      <c r="AU711" s="24" t="s">
        <v>82</v>
      </c>
      <c r="AY711" s="24" t="s">
        <v>144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24" t="s">
        <v>80</v>
      </c>
      <c r="BK711" s="203">
        <f>ROUND(I711*H711,2)</f>
        <v>0</v>
      </c>
      <c r="BL711" s="24" t="s">
        <v>151</v>
      </c>
      <c r="BM711" s="24" t="s">
        <v>2192</v>
      </c>
    </row>
    <row r="712" spans="2:65" s="1" customFormat="1" ht="27">
      <c r="B712" s="41"/>
      <c r="C712" s="63"/>
      <c r="D712" s="204" t="s">
        <v>153</v>
      </c>
      <c r="E712" s="63"/>
      <c r="F712" s="205" t="s">
        <v>1609</v>
      </c>
      <c r="G712" s="63"/>
      <c r="H712" s="63"/>
      <c r="I712" s="163"/>
      <c r="J712" s="63"/>
      <c r="K712" s="63"/>
      <c r="L712" s="61"/>
      <c r="M712" s="206"/>
      <c r="N712" s="42"/>
      <c r="O712" s="42"/>
      <c r="P712" s="42"/>
      <c r="Q712" s="42"/>
      <c r="R712" s="42"/>
      <c r="S712" s="42"/>
      <c r="T712" s="78"/>
      <c r="AT712" s="24" t="s">
        <v>153</v>
      </c>
      <c r="AU712" s="24" t="s">
        <v>82</v>
      </c>
    </row>
    <row r="713" spans="2:65" s="11" customFormat="1" ht="13.5">
      <c r="B713" s="207"/>
      <c r="C713" s="208"/>
      <c r="D713" s="204" t="s">
        <v>155</v>
      </c>
      <c r="E713" s="209" t="s">
        <v>21</v>
      </c>
      <c r="F713" s="210" t="s">
        <v>2193</v>
      </c>
      <c r="G713" s="208"/>
      <c r="H713" s="211">
        <v>120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155</v>
      </c>
      <c r="AU713" s="217" t="s">
        <v>82</v>
      </c>
      <c r="AV713" s="11" t="s">
        <v>82</v>
      </c>
      <c r="AW713" s="11" t="s">
        <v>35</v>
      </c>
      <c r="AX713" s="11" t="s">
        <v>80</v>
      </c>
      <c r="AY713" s="217" t="s">
        <v>144</v>
      </c>
    </row>
    <row r="714" spans="2:65" s="1" customFormat="1" ht="16.5" customHeight="1">
      <c r="B714" s="41"/>
      <c r="C714" s="192" t="s">
        <v>1647</v>
      </c>
      <c r="D714" s="192" t="s">
        <v>146</v>
      </c>
      <c r="E714" s="193" t="s">
        <v>1613</v>
      </c>
      <c r="F714" s="194" t="s">
        <v>1614</v>
      </c>
      <c r="G714" s="195" t="s">
        <v>183</v>
      </c>
      <c r="H714" s="196">
        <v>145.75</v>
      </c>
      <c r="I714" s="197"/>
      <c r="J714" s="198">
        <f>ROUND(I714*H714,2)</f>
        <v>0</v>
      </c>
      <c r="K714" s="194" t="s">
        <v>150</v>
      </c>
      <c r="L714" s="61"/>
      <c r="M714" s="199" t="s">
        <v>21</v>
      </c>
      <c r="N714" s="200" t="s">
        <v>43</v>
      </c>
      <c r="O714" s="42"/>
      <c r="P714" s="201">
        <f>O714*H714</f>
        <v>0</v>
      </c>
      <c r="Q714" s="201">
        <v>0</v>
      </c>
      <c r="R714" s="201">
        <f>Q714*H714</f>
        <v>0</v>
      </c>
      <c r="S714" s="201">
        <v>2.5</v>
      </c>
      <c r="T714" s="202">
        <f>S714*H714</f>
        <v>364.375</v>
      </c>
      <c r="AR714" s="24" t="s">
        <v>151</v>
      </c>
      <c r="AT714" s="24" t="s">
        <v>146</v>
      </c>
      <c r="AU714" s="24" t="s">
        <v>82</v>
      </c>
      <c r="AY714" s="24" t="s">
        <v>144</v>
      </c>
      <c r="BE714" s="203">
        <f>IF(N714="základní",J714,0)</f>
        <v>0</v>
      </c>
      <c r="BF714" s="203">
        <f>IF(N714="snížená",J714,0)</f>
        <v>0</v>
      </c>
      <c r="BG714" s="203">
        <f>IF(N714="zákl. přenesená",J714,0)</f>
        <v>0</v>
      </c>
      <c r="BH714" s="203">
        <f>IF(N714="sníž. přenesená",J714,0)</f>
        <v>0</v>
      </c>
      <c r="BI714" s="203">
        <f>IF(N714="nulová",J714,0)</f>
        <v>0</v>
      </c>
      <c r="BJ714" s="24" t="s">
        <v>80</v>
      </c>
      <c r="BK714" s="203">
        <f>ROUND(I714*H714,2)</f>
        <v>0</v>
      </c>
      <c r="BL714" s="24" t="s">
        <v>151</v>
      </c>
      <c r="BM714" s="24" t="s">
        <v>2194</v>
      </c>
    </row>
    <row r="715" spans="2:65" s="1" customFormat="1" ht="13.5">
      <c r="B715" s="41"/>
      <c r="C715" s="63"/>
      <c r="D715" s="204" t="s">
        <v>153</v>
      </c>
      <c r="E715" s="63"/>
      <c r="F715" s="205" t="s">
        <v>1614</v>
      </c>
      <c r="G715" s="63"/>
      <c r="H715" s="63"/>
      <c r="I715" s="163"/>
      <c r="J715" s="63"/>
      <c r="K715" s="63"/>
      <c r="L715" s="61"/>
      <c r="M715" s="206"/>
      <c r="N715" s="42"/>
      <c r="O715" s="42"/>
      <c r="P715" s="42"/>
      <c r="Q715" s="42"/>
      <c r="R715" s="42"/>
      <c r="S715" s="42"/>
      <c r="T715" s="78"/>
      <c r="AT715" s="24" t="s">
        <v>153</v>
      </c>
      <c r="AU715" s="24" t="s">
        <v>82</v>
      </c>
    </row>
    <row r="716" spans="2:65" s="12" customFormat="1" ht="13.5">
      <c r="B716" s="219"/>
      <c r="C716" s="220"/>
      <c r="D716" s="204" t="s">
        <v>155</v>
      </c>
      <c r="E716" s="221" t="s">
        <v>21</v>
      </c>
      <c r="F716" s="222" t="s">
        <v>1616</v>
      </c>
      <c r="G716" s="220"/>
      <c r="H716" s="221" t="s">
        <v>21</v>
      </c>
      <c r="I716" s="223"/>
      <c r="J716" s="220"/>
      <c r="K716" s="220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155</v>
      </c>
      <c r="AU716" s="228" t="s">
        <v>82</v>
      </c>
      <c r="AV716" s="12" t="s">
        <v>80</v>
      </c>
      <c r="AW716" s="12" t="s">
        <v>35</v>
      </c>
      <c r="AX716" s="12" t="s">
        <v>72</v>
      </c>
      <c r="AY716" s="228" t="s">
        <v>144</v>
      </c>
    </row>
    <row r="717" spans="2:65" s="11" customFormat="1" ht="13.5">
      <c r="B717" s="207"/>
      <c r="C717" s="208"/>
      <c r="D717" s="204" t="s">
        <v>155</v>
      </c>
      <c r="E717" s="209" t="s">
        <v>21</v>
      </c>
      <c r="F717" s="210" t="s">
        <v>2195</v>
      </c>
      <c r="G717" s="208"/>
      <c r="H717" s="211">
        <v>48.75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155</v>
      </c>
      <c r="AU717" s="217" t="s">
        <v>82</v>
      </c>
      <c r="AV717" s="11" t="s">
        <v>82</v>
      </c>
      <c r="AW717" s="11" t="s">
        <v>35</v>
      </c>
      <c r="AX717" s="11" t="s">
        <v>72</v>
      </c>
      <c r="AY717" s="217" t="s">
        <v>144</v>
      </c>
    </row>
    <row r="718" spans="2:65" s="11" customFormat="1" ht="13.5">
      <c r="B718" s="207"/>
      <c r="C718" s="208"/>
      <c r="D718" s="204" t="s">
        <v>155</v>
      </c>
      <c r="E718" s="209" t="s">
        <v>21</v>
      </c>
      <c r="F718" s="210" t="s">
        <v>2196</v>
      </c>
      <c r="G718" s="208"/>
      <c r="H718" s="211">
        <v>63</v>
      </c>
      <c r="I718" s="212"/>
      <c r="J718" s="208"/>
      <c r="K718" s="208"/>
      <c r="L718" s="213"/>
      <c r="M718" s="214"/>
      <c r="N718" s="215"/>
      <c r="O718" s="215"/>
      <c r="P718" s="215"/>
      <c r="Q718" s="215"/>
      <c r="R718" s="215"/>
      <c r="S718" s="215"/>
      <c r="T718" s="216"/>
      <c r="AT718" s="217" t="s">
        <v>155</v>
      </c>
      <c r="AU718" s="217" t="s">
        <v>82</v>
      </c>
      <c r="AV718" s="11" t="s">
        <v>82</v>
      </c>
      <c r="AW718" s="11" t="s">
        <v>35</v>
      </c>
      <c r="AX718" s="11" t="s">
        <v>72</v>
      </c>
      <c r="AY718" s="217" t="s">
        <v>144</v>
      </c>
    </row>
    <row r="719" spans="2:65" s="11" customFormat="1" ht="13.5">
      <c r="B719" s="207"/>
      <c r="C719" s="208"/>
      <c r="D719" s="204" t="s">
        <v>155</v>
      </c>
      <c r="E719" s="209" t="s">
        <v>21</v>
      </c>
      <c r="F719" s="210" t="s">
        <v>2197</v>
      </c>
      <c r="G719" s="208"/>
      <c r="H719" s="211">
        <v>34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155</v>
      </c>
      <c r="AU719" s="217" t="s">
        <v>82</v>
      </c>
      <c r="AV719" s="11" t="s">
        <v>82</v>
      </c>
      <c r="AW719" s="11" t="s">
        <v>35</v>
      </c>
      <c r="AX719" s="11" t="s">
        <v>72</v>
      </c>
      <c r="AY719" s="217" t="s">
        <v>144</v>
      </c>
    </row>
    <row r="720" spans="2:65" s="13" customFormat="1" ht="13.5">
      <c r="B720" s="245"/>
      <c r="C720" s="246"/>
      <c r="D720" s="204" t="s">
        <v>155</v>
      </c>
      <c r="E720" s="247" t="s">
        <v>21</v>
      </c>
      <c r="F720" s="248" t="s">
        <v>947</v>
      </c>
      <c r="G720" s="246"/>
      <c r="H720" s="249">
        <v>145.75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AT720" s="255" t="s">
        <v>155</v>
      </c>
      <c r="AU720" s="255" t="s">
        <v>82</v>
      </c>
      <c r="AV720" s="13" t="s">
        <v>151</v>
      </c>
      <c r="AW720" s="13" t="s">
        <v>35</v>
      </c>
      <c r="AX720" s="13" t="s">
        <v>80</v>
      </c>
      <c r="AY720" s="255" t="s">
        <v>144</v>
      </c>
    </row>
    <row r="721" spans="2:65" s="1" customFormat="1" ht="16.5" customHeight="1">
      <c r="B721" s="41"/>
      <c r="C721" s="192" t="s">
        <v>1653</v>
      </c>
      <c r="D721" s="192" t="s">
        <v>146</v>
      </c>
      <c r="E721" s="193" t="s">
        <v>2198</v>
      </c>
      <c r="F721" s="194" t="s">
        <v>2199</v>
      </c>
      <c r="G721" s="195" t="s">
        <v>183</v>
      </c>
      <c r="H721" s="196">
        <v>1.62</v>
      </c>
      <c r="I721" s="197"/>
      <c r="J721" s="198">
        <f>ROUND(I721*H721,2)</f>
        <v>0</v>
      </c>
      <c r="K721" s="194" t="s">
        <v>150</v>
      </c>
      <c r="L721" s="61"/>
      <c r="M721" s="199" t="s">
        <v>21</v>
      </c>
      <c r="N721" s="200" t="s">
        <v>43</v>
      </c>
      <c r="O721" s="42"/>
      <c r="P721" s="201">
        <f>O721*H721</f>
        <v>0</v>
      </c>
      <c r="Q721" s="201">
        <v>0.12</v>
      </c>
      <c r="R721" s="201">
        <f>Q721*H721</f>
        <v>0.19440000000000002</v>
      </c>
      <c r="S721" s="201">
        <v>2.2000000000000002</v>
      </c>
      <c r="T721" s="202">
        <f>S721*H721</f>
        <v>3.5640000000000005</v>
      </c>
      <c r="AR721" s="24" t="s">
        <v>151</v>
      </c>
      <c r="AT721" s="24" t="s">
        <v>146</v>
      </c>
      <c r="AU721" s="24" t="s">
        <v>82</v>
      </c>
      <c r="AY721" s="24" t="s">
        <v>144</v>
      </c>
      <c r="BE721" s="203">
        <f>IF(N721="základní",J721,0)</f>
        <v>0</v>
      </c>
      <c r="BF721" s="203">
        <f>IF(N721="snížená",J721,0)</f>
        <v>0</v>
      </c>
      <c r="BG721" s="203">
        <f>IF(N721="zákl. přenesená",J721,0)</f>
        <v>0</v>
      </c>
      <c r="BH721" s="203">
        <f>IF(N721="sníž. přenesená",J721,0)</f>
        <v>0</v>
      </c>
      <c r="BI721" s="203">
        <f>IF(N721="nulová",J721,0)</f>
        <v>0</v>
      </c>
      <c r="BJ721" s="24" t="s">
        <v>80</v>
      </c>
      <c r="BK721" s="203">
        <f>ROUND(I721*H721,2)</f>
        <v>0</v>
      </c>
      <c r="BL721" s="24" t="s">
        <v>151</v>
      </c>
      <c r="BM721" s="24" t="s">
        <v>2200</v>
      </c>
    </row>
    <row r="722" spans="2:65" s="1" customFormat="1" ht="13.5">
      <c r="B722" s="41"/>
      <c r="C722" s="63"/>
      <c r="D722" s="204" t="s">
        <v>153</v>
      </c>
      <c r="E722" s="63"/>
      <c r="F722" s="205" t="s">
        <v>2199</v>
      </c>
      <c r="G722" s="63"/>
      <c r="H722" s="63"/>
      <c r="I722" s="163"/>
      <c r="J722" s="63"/>
      <c r="K722" s="63"/>
      <c r="L722" s="61"/>
      <c r="M722" s="206"/>
      <c r="N722" s="42"/>
      <c r="O722" s="42"/>
      <c r="P722" s="42"/>
      <c r="Q722" s="42"/>
      <c r="R722" s="42"/>
      <c r="S722" s="42"/>
      <c r="T722" s="78"/>
      <c r="AT722" s="24" t="s">
        <v>153</v>
      </c>
      <c r="AU722" s="24" t="s">
        <v>82</v>
      </c>
    </row>
    <row r="723" spans="2:65" s="11" customFormat="1" ht="13.5">
      <c r="B723" s="207"/>
      <c r="C723" s="208"/>
      <c r="D723" s="204" t="s">
        <v>155</v>
      </c>
      <c r="E723" s="209" t="s">
        <v>21</v>
      </c>
      <c r="F723" s="210" t="s">
        <v>2201</v>
      </c>
      <c r="G723" s="208"/>
      <c r="H723" s="211">
        <v>0.98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155</v>
      </c>
      <c r="AU723" s="217" t="s">
        <v>82</v>
      </c>
      <c r="AV723" s="11" t="s">
        <v>82</v>
      </c>
      <c r="AW723" s="11" t="s">
        <v>35</v>
      </c>
      <c r="AX723" s="11" t="s">
        <v>72</v>
      </c>
      <c r="AY723" s="217" t="s">
        <v>144</v>
      </c>
    </row>
    <row r="724" spans="2:65" s="11" customFormat="1" ht="13.5">
      <c r="B724" s="207"/>
      <c r="C724" s="208"/>
      <c r="D724" s="204" t="s">
        <v>155</v>
      </c>
      <c r="E724" s="209" t="s">
        <v>21</v>
      </c>
      <c r="F724" s="210" t="s">
        <v>2202</v>
      </c>
      <c r="G724" s="208"/>
      <c r="H724" s="211">
        <v>0.18</v>
      </c>
      <c r="I724" s="212"/>
      <c r="J724" s="208"/>
      <c r="K724" s="208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155</v>
      </c>
      <c r="AU724" s="217" t="s">
        <v>82</v>
      </c>
      <c r="AV724" s="11" t="s">
        <v>82</v>
      </c>
      <c r="AW724" s="11" t="s">
        <v>35</v>
      </c>
      <c r="AX724" s="11" t="s">
        <v>72</v>
      </c>
      <c r="AY724" s="217" t="s">
        <v>144</v>
      </c>
    </row>
    <row r="725" spans="2:65" s="11" customFormat="1" ht="13.5">
      <c r="B725" s="207"/>
      <c r="C725" s="208"/>
      <c r="D725" s="204" t="s">
        <v>155</v>
      </c>
      <c r="E725" s="209" t="s">
        <v>21</v>
      </c>
      <c r="F725" s="210" t="s">
        <v>2203</v>
      </c>
      <c r="G725" s="208"/>
      <c r="H725" s="211">
        <v>0.46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3" customFormat="1" ht="13.5">
      <c r="B726" s="245"/>
      <c r="C726" s="246"/>
      <c r="D726" s="204" t="s">
        <v>155</v>
      </c>
      <c r="E726" s="247" t="s">
        <v>21</v>
      </c>
      <c r="F726" s="248" t="s">
        <v>947</v>
      </c>
      <c r="G726" s="246"/>
      <c r="H726" s="249">
        <v>1.62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AT726" s="255" t="s">
        <v>155</v>
      </c>
      <c r="AU726" s="255" t="s">
        <v>82</v>
      </c>
      <c r="AV726" s="13" t="s">
        <v>151</v>
      </c>
      <c r="AW726" s="13" t="s">
        <v>35</v>
      </c>
      <c r="AX726" s="13" t="s">
        <v>80</v>
      </c>
      <c r="AY726" s="255" t="s">
        <v>144</v>
      </c>
    </row>
    <row r="727" spans="2:65" s="1" customFormat="1" ht="16.5" customHeight="1">
      <c r="B727" s="41"/>
      <c r="C727" s="192" t="s">
        <v>1662</v>
      </c>
      <c r="D727" s="192" t="s">
        <v>146</v>
      </c>
      <c r="E727" s="193" t="s">
        <v>2204</v>
      </c>
      <c r="F727" s="194" t="s">
        <v>2205</v>
      </c>
      <c r="G727" s="195" t="s">
        <v>183</v>
      </c>
      <c r="H727" s="196">
        <v>1.802</v>
      </c>
      <c r="I727" s="197"/>
      <c r="J727" s="198">
        <f>ROUND(I727*H727,2)</f>
        <v>0</v>
      </c>
      <c r="K727" s="194" t="s">
        <v>150</v>
      </c>
      <c r="L727" s="61"/>
      <c r="M727" s="199" t="s">
        <v>21</v>
      </c>
      <c r="N727" s="200" t="s">
        <v>43</v>
      </c>
      <c r="O727" s="42"/>
      <c r="P727" s="201">
        <f>O727*H727</f>
        <v>0</v>
      </c>
      <c r="Q727" s="201">
        <v>0.12171</v>
      </c>
      <c r="R727" s="201">
        <f>Q727*H727</f>
        <v>0.21932142000000002</v>
      </c>
      <c r="S727" s="201">
        <v>2.4</v>
      </c>
      <c r="T727" s="202">
        <f>S727*H727</f>
        <v>4.3247999999999998</v>
      </c>
      <c r="AR727" s="24" t="s">
        <v>151</v>
      </c>
      <c r="AT727" s="24" t="s">
        <v>146</v>
      </c>
      <c r="AU727" s="24" t="s">
        <v>82</v>
      </c>
      <c r="AY727" s="24" t="s">
        <v>144</v>
      </c>
      <c r="BE727" s="203">
        <f>IF(N727="základní",J727,0)</f>
        <v>0</v>
      </c>
      <c r="BF727" s="203">
        <f>IF(N727="snížená",J727,0)</f>
        <v>0</v>
      </c>
      <c r="BG727" s="203">
        <f>IF(N727="zákl. přenesená",J727,0)</f>
        <v>0</v>
      </c>
      <c r="BH727" s="203">
        <f>IF(N727="sníž. přenesená",J727,0)</f>
        <v>0</v>
      </c>
      <c r="BI727" s="203">
        <f>IF(N727="nulová",J727,0)</f>
        <v>0</v>
      </c>
      <c r="BJ727" s="24" t="s">
        <v>80</v>
      </c>
      <c r="BK727" s="203">
        <f>ROUND(I727*H727,2)</f>
        <v>0</v>
      </c>
      <c r="BL727" s="24" t="s">
        <v>151</v>
      </c>
      <c r="BM727" s="24" t="s">
        <v>2206</v>
      </c>
    </row>
    <row r="728" spans="2:65" s="1" customFormat="1" ht="13.5">
      <c r="B728" s="41"/>
      <c r="C728" s="63"/>
      <c r="D728" s="204" t="s">
        <v>153</v>
      </c>
      <c r="E728" s="63"/>
      <c r="F728" s="205" t="s">
        <v>2205</v>
      </c>
      <c r="G728" s="63"/>
      <c r="H728" s="63"/>
      <c r="I728" s="163"/>
      <c r="J728" s="63"/>
      <c r="K728" s="63"/>
      <c r="L728" s="61"/>
      <c r="M728" s="206"/>
      <c r="N728" s="42"/>
      <c r="O728" s="42"/>
      <c r="P728" s="42"/>
      <c r="Q728" s="42"/>
      <c r="R728" s="42"/>
      <c r="S728" s="42"/>
      <c r="T728" s="78"/>
      <c r="AT728" s="24" t="s">
        <v>153</v>
      </c>
      <c r="AU728" s="24" t="s">
        <v>82</v>
      </c>
    </row>
    <row r="729" spans="2:65" s="11" customFormat="1" ht="13.5">
      <c r="B729" s="207"/>
      <c r="C729" s="208"/>
      <c r="D729" s="204" t="s">
        <v>155</v>
      </c>
      <c r="E729" s="209" t="s">
        <v>21</v>
      </c>
      <c r="F729" s="210" t="s">
        <v>2207</v>
      </c>
      <c r="G729" s="208"/>
      <c r="H729" s="211">
        <v>1.802</v>
      </c>
      <c r="I729" s="212"/>
      <c r="J729" s="208"/>
      <c r="K729" s="208"/>
      <c r="L729" s="213"/>
      <c r="M729" s="214"/>
      <c r="N729" s="215"/>
      <c r="O729" s="215"/>
      <c r="P729" s="215"/>
      <c r="Q729" s="215"/>
      <c r="R729" s="215"/>
      <c r="S729" s="215"/>
      <c r="T729" s="216"/>
      <c r="AT729" s="217" t="s">
        <v>155</v>
      </c>
      <c r="AU729" s="217" t="s">
        <v>82</v>
      </c>
      <c r="AV729" s="11" t="s">
        <v>82</v>
      </c>
      <c r="AW729" s="11" t="s">
        <v>35</v>
      </c>
      <c r="AX729" s="11" t="s">
        <v>80</v>
      </c>
      <c r="AY729" s="217" t="s">
        <v>144</v>
      </c>
    </row>
    <row r="730" spans="2:65" s="1" customFormat="1" ht="16.5" customHeight="1">
      <c r="B730" s="41"/>
      <c r="C730" s="192" t="s">
        <v>1672</v>
      </c>
      <c r="D730" s="192" t="s">
        <v>146</v>
      </c>
      <c r="E730" s="193" t="s">
        <v>2208</v>
      </c>
      <c r="F730" s="194" t="s">
        <v>2209</v>
      </c>
      <c r="G730" s="195" t="s">
        <v>183</v>
      </c>
      <c r="H730" s="196">
        <v>28.370999999999999</v>
      </c>
      <c r="I730" s="197"/>
      <c r="J730" s="198">
        <f>ROUND(I730*H730,2)</f>
        <v>0</v>
      </c>
      <c r="K730" s="194" t="s">
        <v>150</v>
      </c>
      <c r="L730" s="61"/>
      <c r="M730" s="199" t="s">
        <v>21</v>
      </c>
      <c r="N730" s="200" t="s">
        <v>43</v>
      </c>
      <c r="O730" s="42"/>
      <c r="P730" s="201">
        <f>O730*H730</f>
        <v>0</v>
      </c>
      <c r="Q730" s="201">
        <v>0.12</v>
      </c>
      <c r="R730" s="201">
        <f>Q730*H730</f>
        <v>3.4045199999999998</v>
      </c>
      <c r="S730" s="201">
        <v>2.4900000000000002</v>
      </c>
      <c r="T730" s="202">
        <f>S730*H730</f>
        <v>70.643789999999996</v>
      </c>
      <c r="AR730" s="24" t="s">
        <v>151</v>
      </c>
      <c r="AT730" s="24" t="s">
        <v>146</v>
      </c>
      <c r="AU730" s="24" t="s">
        <v>82</v>
      </c>
      <c r="AY730" s="24" t="s">
        <v>144</v>
      </c>
      <c r="BE730" s="203">
        <f>IF(N730="základní",J730,0)</f>
        <v>0</v>
      </c>
      <c r="BF730" s="203">
        <f>IF(N730="snížená",J730,0)</f>
        <v>0</v>
      </c>
      <c r="BG730" s="203">
        <f>IF(N730="zákl. přenesená",J730,0)</f>
        <v>0</v>
      </c>
      <c r="BH730" s="203">
        <f>IF(N730="sníž. přenesená",J730,0)</f>
        <v>0</v>
      </c>
      <c r="BI730" s="203">
        <f>IF(N730="nulová",J730,0)</f>
        <v>0</v>
      </c>
      <c r="BJ730" s="24" t="s">
        <v>80</v>
      </c>
      <c r="BK730" s="203">
        <f>ROUND(I730*H730,2)</f>
        <v>0</v>
      </c>
      <c r="BL730" s="24" t="s">
        <v>151</v>
      </c>
      <c r="BM730" s="24" t="s">
        <v>2210</v>
      </c>
    </row>
    <row r="731" spans="2:65" s="1" customFormat="1" ht="13.5">
      <c r="B731" s="41"/>
      <c r="C731" s="63"/>
      <c r="D731" s="204" t="s">
        <v>153</v>
      </c>
      <c r="E731" s="63"/>
      <c r="F731" s="205" t="s">
        <v>2209</v>
      </c>
      <c r="G731" s="63"/>
      <c r="H731" s="63"/>
      <c r="I731" s="163"/>
      <c r="J731" s="63"/>
      <c r="K731" s="63"/>
      <c r="L731" s="61"/>
      <c r="M731" s="206"/>
      <c r="N731" s="42"/>
      <c r="O731" s="42"/>
      <c r="P731" s="42"/>
      <c r="Q731" s="42"/>
      <c r="R731" s="42"/>
      <c r="S731" s="42"/>
      <c r="T731" s="78"/>
      <c r="AT731" s="24" t="s">
        <v>153</v>
      </c>
      <c r="AU731" s="24" t="s">
        <v>82</v>
      </c>
    </row>
    <row r="732" spans="2:65" s="12" customFormat="1" ht="13.5">
      <c r="B732" s="219"/>
      <c r="C732" s="220"/>
      <c r="D732" s="204" t="s">
        <v>155</v>
      </c>
      <c r="E732" s="221" t="s">
        <v>21</v>
      </c>
      <c r="F732" s="222" t="s">
        <v>2211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 ht="13.5">
      <c r="B733" s="207"/>
      <c r="C733" s="208"/>
      <c r="D733" s="204" t="s">
        <v>155</v>
      </c>
      <c r="E733" s="209" t="s">
        <v>21</v>
      </c>
      <c r="F733" s="210" t="s">
        <v>2212</v>
      </c>
      <c r="G733" s="208"/>
      <c r="H733" s="211">
        <v>28.370999999999999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80</v>
      </c>
      <c r="AY733" s="217" t="s">
        <v>144</v>
      </c>
    </row>
    <row r="734" spans="2:65" s="1" customFormat="1" ht="25.5" customHeight="1">
      <c r="B734" s="41"/>
      <c r="C734" s="192" t="s">
        <v>1683</v>
      </c>
      <c r="D734" s="192" t="s">
        <v>146</v>
      </c>
      <c r="E734" s="193" t="s">
        <v>1627</v>
      </c>
      <c r="F734" s="194" t="s">
        <v>1628</v>
      </c>
      <c r="G734" s="195" t="s">
        <v>149</v>
      </c>
      <c r="H734" s="196">
        <v>37.049999999999997</v>
      </c>
      <c r="I734" s="197"/>
      <c r="J734" s="198">
        <f>ROUND(I734*H734,2)</f>
        <v>0</v>
      </c>
      <c r="K734" s="194" t="s">
        <v>150</v>
      </c>
      <c r="L734" s="61"/>
      <c r="M734" s="199" t="s">
        <v>21</v>
      </c>
      <c r="N734" s="200" t="s">
        <v>43</v>
      </c>
      <c r="O734" s="42"/>
      <c r="P734" s="201">
        <f>O734*H734</f>
        <v>0</v>
      </c>
      <c r="Q734" s="201">
        <v>0</v>
      </c>
      <c r="R734" s="201">
        <f>Q734*H734</f>
        <v>0</v>
      </c>
      <c r="S734" s="201">
        <v>0.432</v>
      </c>
      <c r="T734" s="202">
        <f>S734*H734</f>
        <v>16.005599999999998</v>
      </c>
      <c r="AR734" s="24" t="s">
        <v>151</v>
      </c>
      <c r="AT734" s="24" t="s">
        <v>146</v>
      </c>
      <c r="AU734" s="24" t="s">
        <v>82</v>
      </c>
      <c r="AY734" s="24" t="s">
        <v>144</v>
      </c>
      <c r="BE734" s="203">
        <f>IF(N734="základní",J734,0)</f>
        <v>0</v>
      </c>
      <c r="BF734" s="203">
        <f>IF(N734="snížená",J734,0)</f>
        <v>0</v>
      </c>
      <c r="BG734" s="203">
        <f>IF(N734="zákl. přenesená",J734,0)</f>
        <v>0</v>
      </c>
      <c r="BH734" s="203">
        <f>IF(N734="sníž. přenesená",J734,0)</f>
        <v>0</v>
      </c>
      <c r="BI734" s="203">
        <f>IF(N734="nulová",J734,0)</f>
        <v>0</v>
      </c>
      <c r="BJ734" s="24" t="s">
        <v>80</v>
      </c>
      <c r="BK734" s="203">
        <f>ROUND(I734*H734,2)</f>
        <v>0</v>
      </c>
      <c r="BL734" s="24" t="s">
        <v>151</v>
      </c>
      <c r="BM734" s="24" t="s">
        <v>2213</v>
      </c>
    </row>
    <row r="735" spans="2:65" s="1" customFormat="1" ht="13.5">
      <c r="B735" s="41"/>
      <c r="C735" s="63"/>
      <c r="D735" s="204" t="s">
        <v>153</v>
      </c>
      <c r="E735" s="63"/>
      <c r="F735" s="205" t="s">
        <v>1628</v>
      </c>
      <c r="G735" s="63"/>
      <c r="H735" s="63"/>
      <c r="I735" s="163"/>
      <c r="J735" s="63"/>
      <c r="K735" s="63"/>
      <c r="L735" s="61"/>
      <c r="M735" s="206"/>
      <c r="N735" s="42"/>
      <c r="O735" s="42"/>
      <c r="P735" s="42"/>
      <c r="Q735" s="42"/>
      <c r="R735" s="42"/>
      <c r="S735" s="42"/>
      <c r="T735" s="78"/>
      <c r="AT735" s="24" t="s">
        <v>153</v>
      </c>
      <c r="AU735" s="24" t="s">
        <v>82</v>
      </c>
    </row>
    <row r="736" spans="2:65" s="12" customFormat="1" ht="13.5">
      <c r="B736" s="219"/>
      <c r="C736" s="220"/>
      <c r="D736" s="204" t="s">
        <v>155</v>
      </c>
      <c r="E736" s="221" t="s">
        <v>21</v>
      </c>
      <c r="F736" s="222" t="s">
        <v>1630</v>
      </c>
      <c r="G736" s="220"/>
      <c r="H736" s="221" t="s">
        <v>21</v>
      </c>
      <c r="I736" s="223"/>
      <c r="J736" s="220"/>
      <c r="K736" s="220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155</v>
      </c>
      <c r="AU736" s="228" t="s">
        <v>82</v>
      </c>
      <c r="AV736" s="12" t="s">
        <v>80</v>
      </c>
      <c r="AW736" s="12" t="s">
        <v>35</v>
      </c>
      <c r="AX736" s="12" t="s">
        <v>72</v>
      </c>
      <c r="AY736" s="228" t="s">
        <v>144</v>
      </c>
    </row>
    <row r="737" spans="2:65" s="11" customFormat="1" ht="13.5">
      <c r="B737" s="207"/>
      <c r="C737" s="208"/>
      <c r="D737" s="204" t="s">
        <v>155</v>
      </c>
      <c r="E737" s="209" t="s">
        <v>21</v>
      </c>
      <c r="F737" s="210" t="s">
        <v>2214</v>
      </c>
      <c r="G737" s="208"/>
      <c r="H737" s="211">
        <v>37.049999999999997</v>
      </c>
      <c r="I737" s="212"/>
      <c r="J737" s="208"/>
      <c r="K737" s="208"/>
      <c r="L737" s="213"/>
      <c r="M737" s="214"/>
      <c r="N737" s="215"/>
      <c r="O737" s="215"/>
      <c r="P737" s="215"/>
      <c r="Q737" s="215"/>
      <c r="R737" s="215"/>
      <c r="S737" s="215"/>
      <c r="T737" s="216"/>
      <c r="AT737" s="217" t="s">
        <v>155</v>
      </c>
      <c r="AU737" s="217" t="s">
        <v>82</v>
      </c>
      <c r="AV737" s="11" t="s">
        <v>82</v>
      </c>
      <c r="AW737" s="11" t="s">
        <v>35</v>
      </c>
      <c r="AX737" s="11" t="s">
        <v>80</v>
      </c>
      <c r="AY737" s="217" t="s">
        <v>144</v>
      </c>
    </row>
    <row r="738" spans="2:65" s="1" customFormat="1" ht="25.5" customHeight="1">
      <c r="B738" s="41"/>
      <c r="C738" s="192" t="s">
        <v>1688</v>
      </c>
      <c r="D738" s="192" t="s">
        <v>146</v>
      </c>
      <c r="E738" s="193" t="s">
        <v>914</v>
      </c>
      <c r="F738" s="194" t="s">
        <v>915</v>
      </c>
      <c r="G738" s="195" t="s">
        <v>518</v>
      </c>
      <c r="H738" s="196">
        <v>2</v>
      </c>
      <c r="I738" s="197"/>
      <c r="J738" s="198">
        <f>ROUND(I738*H738,2)</f>
        <v>0</v>
      </c>
      <c r="K738" s="194" t="s">
        <v>150</v>
      </c>
      <c r="L738" s="61"/>
      <c r="M738" s="199" t="s">
        <v>21</v>
      </c>
      <c r="N738" s="200" t="s">
        <v>43</v>
      </c>
      <c r="O738" s="42"/>
      <c r="P738" s="201">
        <f>O738*H738</f>
        <v>0</v>
      </c>
      <c r="Q738" s="201">
        <v>0</v>
      </c>
      <c r="R738" s="201">
        <f>Q738*H738</f>
        <v>0</v>
      </c>
      <c r="S738" s="201">
        <v>8.2000000000000003E-2</v>
      </c>
      <c r="T738" s="202">
        <f>S738*H738</f>
        <v>0.16400000000000001</v>
      </c>
      <c r="AR738" s="24" t="s">
        <v>151</v>
      </c>
      <c r="AT738" s="24" t="s">
        <v>146</v>
      </c>
      <c r="AU738" s="24" t="s">
        <v>82</v>
      </c>
      <c r="AY738" s="24" t="s">
        <v>144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24" t="s">
        <v>80</v>
      </c>
      <c r="BK738" s="203">
        <f>ROUND(I738*H738,2)</f>
        <v>0</v>
      </c>
      <c r="BL738" s="24" t="s">
        <v>151</v>
      </c>
      <c r="BM738" s="24" t="s">
        <v>2215</v>
      </c>
    </row>
    <row r="739" spans="2:65" s="1" customFormat="1" ht="13.5">
      <c r="B739" s="41"/>
      <c r="C739" s="63"/>
      <c r="D739" s="204" t="s">
        <v>153</v>
      </c>
      <c r="E739" s="63"/>
      <c r="F739" s="205" t="s">
        <v>915</v>
      </c>
      <c r="G739" s="63"/>
      <c r="H739" s="63"/>
      <c r="I739" s="163"/>
      <c r="J739" s="63"/>
      <c r="K739" s="63"/>
      <c r="L739" s="61"/>
      <c r="M739" s="206"/>
      <c r="N739" s="42"/>
      <c r="O739" s="42"/>
      <c r="P739" s="42"/>
      <c r="Q739" s="42"/>
      <c r="R739" s="42"/>
      <c r="S739" s="42"/>
      <c r="T739" s="78"/>
      <c r="AT739" s="24" t="s">
        <v>153</v>
      </c>
      <c r="AU739" s="24" t="s">
        <v>82</v>
      </c>
    </row>
    <row r="740" spans="2:65" s="12" customFormat="1" ht="13.5">
      <c r="B740" s="219"/>
      <c r="C740" s="220"/>
      <c r="D740" s="204" t="s">
        <v>155</v>
      </c>
      <c r="E740" s="221" t="s">
        <v>21</v>
      </c>
      <c r="F740" s="222" t="s">
        <v>1634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 ht="13.5">
      <c r="B741" s="207"/>
      <c r="C741" s="208"/>
      <c r="D741" s="204" t="s">
        <v>155</v>
      </c>
      <c r="E741" s="209" t="s">
        <v>21</v>
      </c>
      <c r="F741" s="210" t="s">
        <v>1635</v>
      </c>
      <c r="G741" s="208"/>
      <c r="H741" s="211">
        <v>2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80</v>
      </c>
      <c r="AY741" s="217" t="s">
        <v>144</v>
      </c>
    </row>
    <row r="742" spans="2:65" s="1" customFormat="1" ht="16.5" customHeight="1">
      <c r="B742" s="41"/>
      <c r="C742" s="192" t="s">
        <v>1695</v>
      </c>
      <c r="D742" s="192" t="s">
        <v>146</v>
      </c>
      <c r="E742" s="193" t="s">
        <v>1637</v>
      </c>
      <c r="F742" s="194" t="s">
        <v>1638</v>
      </c>
      <c r="G742" s="195" t="s">
        <v>488</v>
      </c>
      <c r="H742" s="196">
        <v>15.4</v>
      </c>
      <c r="I742" s="197"/>
      <c r="J742" s="198">
        <f>ROUND(I742*H742,2)</f>
        <v>0</v>
      </c>
      <c r="K742" s="194" t="s">
        <v>150</v>
      </c>
      <c r="L742" s="61"/>
      <c r="M742" s="199" t="s">
        <v>21</v>
      </c>
      <c r="N742" s="200" t="s">
        <v>43</v>
      </c>
      <c r="O742" s="42"/>
      <c r="P742" s="201">
        <f>O742*H742</f>
        <v>0</v>
      </c>
      <c r="Q742" s="201">
        <v>8.0000000000000007E-5</v>
      </c>
      <c r="R742" s="201">
        <f>Q742*H742</f>
        <v>1.232E-3</v>
      </c>
      <c r="S742" s="201">
        <v>1.7999999999999999E-2</v>
      </c>
      <c r="T742" s="202">
        <f>S742*H742</f>
        <v>0.2772</v>
      </c>
      <c r="AR742" s="24" t="s">
        <v>151</v>
      </c>
      <c r="AT742" s="24" t="s">
        <v>146</v>
      </c>
      <c r="AU742" s="24" t="s">
        <v>82</v>
      </c>
      <c r="AY742" s="24" t="s">
        <v>144</v>
      </c>
      <c r="BE742" s="203">
        <f>IF(N742="základní",J742,0)</f>
        <v>0</v>
      </c>
      <c r="BF742" s="203">
        <f>IF(N742="snížená",J742,0)</f>
        <v>0</v>
      </c>
      <c r="BG742" s="203">
        <f>IF(N742="zákl. přenesená",J742,0)</f>
        <v>0</v>
      </c>
      <c r="BH742" s="203">
        <f>IF(N742="sníž. přenesená",J742,0)</f>
        <v>0</v>
      </c>
      <c r="BI742" s="203">
        <f>IF(N742="nulová",J742,0)</f>
        <v>0</v>
      </c>
      <c r="BJ742" s="24" t="s">
        <v>80</v>
      </c>
      <c r="BK742" s="203">
        <f>ROUND(I742*H742,2)</f>
        <v>0</v>
      </c>
      <c r="BL742" s="24" t="s">
        <v>151</v>
      </c>
      <c r="BM742" s="24" t="s">
        <v>2216</v>
      </c>
    </row>
    <row r="743" spans="2:65" s="1" customFormat="1" ht="13.5">
      <c r="B743" s="41"/>
      <c r="C743" s="63"/>
      <c r="D743" s="204" t="s">
        <v>153</v>
      </c>
      <c r="E743" s="63"/>
      <c r="F743" s="205" t="s">
        <v>1638</v>
      </c>
      <c r="G743" s="63"/>
      <c r="H743" s="63"/>
      <c r="I743" s="163"/>
      <c r="J743" s="63"/>
      <c r="K743" s="63"/>
      <c r="L743" s="61"/>
      <c r="M743" s="206"/>
      <c r="N743" s="42"/>
      <c r="O743" s="42"/>
      <c r="P743" s="42"/>
      <c r="Q743" s="42"/>
      <c r="R743" s="42"/>
      <c r="S743" s="42"/>
      <c r="T743" s="78"/>
      <c r="AT743" s="24" t="s">
        <v>153</v>
      </c>
      <c r="AU743" s="24" t="s">
        <v>82</v>
      </c>
    </row>
    <row r="744" spans="2:65" s="12" customFormat="1" ht="13.5">
      <c r="B744" s="219"/>
      <c r="C744" s="220"/>
      <c r="D744" s="204" t="s">
        <v>155</v>
      </c>
      <c r="E744" s="221" t="s">
        <v>21</v>
      </c>
      <c r="F744" s="222" t="s">
        <v>1640</v>
      </c>
      <c r="G744" s="220"/>
      <c r="H744" s="221" t="s">
        <v>21</v>
      </c>
      <c r="I744" s="223"/>
      <c r="J744" s="220"/>
      <c r="K744" s="220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155</v>
      </c>
      <c r="AU744" s="228" t="s">
        <v>82</v>
      </c>
      <c r="AV744" s="12" t="s">
        <v>80</v>
      </c>
      <c r="AW744" s="12" t="s">
        <v>35</v>
      </c>
      <c r="AX744" s="12" t="s">
        <v>72</v>
      </c>
      <c r="AY744" s="228" t="s">
        <v>144</v>
      </c>
    </row>
    <row r="745" spans="2:65" s="11" customFormat="1" ht="13.5">
      <c r="B745" s="207"/>
      <c r="C745" s="208"/>
      <c r="D745" s="204" t="s">
        <v>155</v>
      </c>
      <c r="E745" s="209" t="s">
        <v>21</v>
      </c>
      <c r="F745" s="210" t="s">
        <v>2217</v>
      </c>
      <c r="G745" s="208"/>
      <c r="H745" s="211">
        <v>15.4</v>
      </c>
      <c r="I745" s="212"/>
      <c r="J745" s="208"/>
      <c r="K745" s="208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155</v>
      </c>
      <c r="AU745" s="217" t="s">
        <v>82</v>
      </c>
      <c r="AV745" s="11" t="s">
        <v>82</v>
      </c>
      <c r="AW745" s="11" t="s">
        <v>35</v>
      </c>
      <c r="AX745" s="11" t="s">
        <v>80</v>
      </c>
      <c r="AY745" s="217" t="s">
        <v>144</v>
      </c>
    </row>
    <row r="746" spans="2:65" s="1" customFormat="1" ht="25.5" customHeight="1">
      <c r="B746" s="41"/>
      <c r="C746" s="192" t="s">
        <v>1697</v>
      </c>
      <c r="D746" s="192" t="s">
        <v>146</v>
      </c>
      <c r="E746" s="193" t="s">
        <v>1643</v>
      </c>
      <c r="F746" s="194" t="s">
        <v>1644</v>
      </c>
      <c r="G746" s="195" t="s">
        <v>149</v>
      </c>
      <c r="H746" s="196">
        <v>62</v>
      </c>
      <c r="I746" s="197"/>
      <c r="J746" s="198">
        <f>ROUND(I746*H746,2)</f>
        <v>0</v>
      </c>
      <c r="K746" s="194" t="s">
        <v>150</v>
      </c>
      <c r="L746" s="61"/>
      <c r="M746" s="199" t="s">
        <v>21</v>
      </c>
      <c r="N746" s="200" t="s">
        <v>43</v>
      </c>
      <c r="O746" s="42"/>
      <c r="P746" s="201">
        <f>O746*H746</f>
        <v>0</v>
      </c>
      <c r="Q746" s="201">
        <v>5.0600000000000003E-3</v>
      </c>
      <c r="R746" s="201">
        <f>Q746*H746</f>
        <v>0.31372</v>
      </c>
      <c r="S746" s="201">
        <v>5.0000000000000001E-3</v>
      </c>
      <c r="T746" s="202">
        <f>S746*H746</f>
        <v>0.31</v>
      </c>
      <c r="AR746" s="24" t="s">
        <v>151</v>
      </c>
      <c r="AT746" s="24" t="s">
        <v>146</v>
      </c>
      <c r="AU746" s="24" t="s">
        <v>82</v>
      </c>
      <c r="AY746" s="24" t="s">
        <v>144</v>
      </c>
      <c r="BE746" s="203">
        <f>IF(N746="základní",J746,0)</f>
        <v>0</v>
      </c>
      <c r="BF746" s="203">
        <f>IF(N746="snížená",J746,0)</f>
        <v>0</v>
      </c>
      <c r="BG746" s="203">
        <f>IF(N746="zákl. přenesená",J746,0)</f>
        <v>0</v>
      </c>
      <c r="BH746" s="203">
        <f>IF(N746="sníž. přenesená",J746,0)</f>
        <v>0</v>
      </c>
      <c r="BI746" s="203">
        <f>IF(N746="nulová",J746,0)</f>
        <v>0</v>
      </c>
      <c r="BJ746" s="24" t="s">
        <v>80</v>
      </c>
      <c r="BK746" s="203">
        <f>ROUND(I746*H746,2)</f>
        <v>0</v>
      </c>
      <c r="BL746" s="24" t="s">
        <v>151</v>
      </c>
      <c r="BM746" s="24" t="s">
        <v>2218</v>
      </c>
    </row>
    <row r="747" spans="2:65" s="1" customFormat="1" ht="13.5">
      <c r="B747" s="41"/>
      <c r="C747" s="63"/>
      <c r="D747" s="204" t="s">
        <v>153</v>
      </c>
      <c r="E747" s="63"/>
      <c r="F747" s="205" t="s">
        <v>1644</v>
      </c>
      <c r="G747" s="63"/>
      <c r="H747" s="63"/>
      <c r="I747" s="163"/>
      <c r="J747" s="63"/>
      <c r="K747" s="63"/>
      <c r="L747" s="61"/>
      <c r="M747" s="206"/>
      <c r="N747" s="42"/>
      <c r="O747" s="42"/>
      <c r="P747" s="42"/>
      <c r="Q747" s="42"/>
      <c r="R747" s="42"/>
      <c r="S747" s="42"/>
      <c r="T747" s="78"/>
      <c r="AT747" s="24" t="s">
        <v>153</v>
      </c>
      <c r="AU747" s="24" t="s">
        <v>82</v>
      </c>
    </row>
    <row r="748" spans="2:65" s="11" customFormat="1" ht="13.5">
      <c r="B748" s="207"/>
      <c r="C748" s="208"/>
      <c r="D748" s="204" t="s">
        <v>155</v>
      </c>
      <c r="E748" s="209" t="s">
        <v>21</v>
      </c>
      <c r="F748" s="210" t="s">
        <v>2219</v>
      </c>
      <c r="G748" s="208"/>
      <c r="H748" s="211">
        <v>62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155</v>
      </c>
      <c r="AU748" s="217" t="s">
        <v>82</v>
      </c>
      <c r="AV748" s="11" t="s">
        <v>82</v>
      </c>
      <c r="AW748" s="11" t="s">
        <v>35</v>
      </c>
      <c r="AX748" s="11" t="s">
        <v>80</v>
      </c>
      <c r="AY748" s="217" t="s">
        <v>144</v>
      </c>
    </row>
    <row r="749" spans="2:65" s="10" customFormat="1" ht="29.85" customHeight="1">
      <c r="B749" s="176"/>
      <c r="C749" s="177"/>
      <c r="D749" s="178" t="s">
        <v>71</v>
      </c>
      <c r="E749" s="190" t="s">
        <v>597</v>
      </c>
      <c r="F749" s="190" t="s">
        <v>598</v>
      </c>
      <c r="G749" s="177"/>
      <c r="H749" s="177"/>
      <c r="I749" s="180"/>
      <c r="J749" s="191">
        <f>BK749</f>
        <v>0</v>
      </c>
      <c r="K749" s="177"/>
      <c r="L749" s="182"/>
      <c r="M749" s="183"/>
      <c r="N749" s="184"/>
      <c r="O749" s="184"/>
      <c r="P749" s="185">
        <f>SUM(P750:P814)</f>
        <v>0</v>
      </c>
      <c r="Q749" s="184"/>
      <c r="R749" s="185">
        <f>SUM(R750:R814)</f>
        <v>0</v>
      </c>
      <c r="S749" s="184"/>
      <c r="T749" s="186">
        <f>SUM(T750:T814)</f>
        <v>0</v>
      </c>
      <c r="AR749" s="187" t="s">
        <v>80</v>
      </c>
      <c r="AT749" s="188" t="s">
        <v>71</v>
      </c>
      <c r="AU749" s="188" t="s">
        <v>80</v>
      </c>
      <c r="AY749" s="187" t="s">
        <v>144</v>
      </c>
      <c r="BK749" s="189">
        <f>SUM(BK750:BK814)</f>
        <v>0</v>
      </c>
    </row>
    <row r="750" spans="2:65" s="1" customFormat="1" ht="16.5" customHeight="1">
      <c r="B750" s="41"/>
      <c r="C750" s="192" t="s">
        <v>1705</v>
      </c>
      <c r="D750" s="192" t="s">
        <v>146</v>
      </c>
      <c r="E750" s="193" t="s">
        <v>1648</v>
      </c>
      <c r="F750" s="194" t="s">
        <v>2220</v>
      </c>
      <c r="G750" s="195" t="s">
        <v>310</v>
      </c>
      <c r="H750" s="196">
        <v>13.452999999999999</v>
      </c>
      <c r="I750" s="197"/>
      <c r="J750" s="198">
        <f>ROUND(I750*H750,2)</f>
        <v>0</v>
      </c>
      <c r="K750" s="194" t="s">
        <v>150</v>
      </c>
      <c r="L750" s="61"/>
      <c r="M750" s="199" t="s">
        <v>21</v>
      </c>
      <c r="N750" s="200" t="s">
        <v>43</v>
      </c>
      <c r="O750" s="42"/>
      <c r="P750" s="201">
        <f>O750*H750</f>
        <v>0</v>
      </c>
      <c r="Q750" s="201">
        <v>0</v>
      </c>
      <c r="R750" s="201">
        <f>Q750*H750</f>
        <v>0</v>
      </c>
      <c r="S750" s="201">
        <v>0</v>
      </c>
      <c r="T750" s="202">
        <f>S750*H750</f>
        <v>0</v>
      </c>
      <c r="AR750" s="24" t="s">
        <v>151</v>
      </c>
      <c r="AT750" s="24" t="s">
        <v>146</v>
      </c>
      <c r="AU750" s="24" t="s">
        <v>82</v>
      </c>
      <c r="AY750" s="24" t="s">
        <v>144</v>
      </c>
      <c r="BE750" s="203">
        <f>IF(N750="základní",J750,0)</f>
        <v>0</v>
      </c>
      <c r="BF750" s="203">
        <f>IF(N750="snížená",J750,0)</f>
        <v>0</v>
      </c>
      <c r="BG750" s="203">
        <f>IF(N750="zákl. přenesená",J750,0)</f>
        <v>0</v>
      </c>
      <c r="BH750" s="203">
        <f>IF(N750="sníž. přenesená",J750,0)</f>
        <v>0</v>
      </c>
      <c r="BI750" s="203">
        <f>IF(N750="nulová",J750,0)</f>
        <v>0</v>
      </c>
      <c r="BJ750" s="24" t="s">
        <v>80</v>
      </c>
      <c r="BK750" s="203">
        <f>ROUND(I750*H750,2)</f>
        <v>0</v>
      </c>
      <c r="BL750" s="24" t="s">
        <v>151</v>
      </c>
      <c r="BM750" s="24" t="s">
        <v>2221</v>
      </c>
    </row>
    <row r="751" spans="2:65" s="1" customFormat="1" ht="13.5">
      <c r="B751" s="41"/>
      <c r="C751" s="63"/>
      <c r="D751" s="204" t="s">
        <v>153</v>
      </c>
      <c r="E751" s="63"/>
      <c r="F751" s="205" t="s">
        <v>2220</v>
      </c>
      <c r="G751" s="63"/>
      <c r="H751" s="63"/>
      <c r="I751" s="163"/>
      <c r="J751" s="63"/>
      <c r="K751" s="63"/>
      <c r="L751" s="61"/>
      <c r="M751" s="206"/>
      <c r="N751" s="42"/>
      <c r="O751" s="42"/>
      <c r="P751" s="42"/>
      <c r="Q751" s="42"/>
      <c r="R751" s="42"/>
      <c r="S751" s="42"/>
      <c r="T751" s="78"/>
      <c r="AT751" s="24" t="s">
        <v>153</v>
      </c>
      <c r="AU751" s="24" t="s">
        <v>82</v>
      </c>
    </row>
    <row r="752" spans="2:65" s="12" customFormat="1" ht="13.5">
      <c r="B752" s="219"/>
      <c r="C752" s="220"/>
      <c r="D752" s="204" t="s">
        <v>155</v>
      </c>
      <c r="E752" s="221" t="s">
        <v>21</v>
      </c>
      <c r="F752" s="222" t="s">
        <v>1651</v>
      </c>
      <c r="G752" s="220"/>
      <c r="H752" s="221" t="s">
        <v>21</v>
      </c>
      <c r="I752" s="223"/>
      <c r="J752" s="220"/>
      <c r="K752" s="220"/>
      <c r="L752" s="224"/>
      <c r="M752" s="225"/>
      <c r="N752" s="226"/>
      <c r="O752" s="226"/>
      <c r="P752" s="226"/>
      <c r="Q752" s="226"/>
      <c r="R752" s="226"/>
      <c r="S752" s="226"/>
      <c r="T752" s="227"/>
      <c r="AT752" s="228" t="s">
        <v>155</v>
      </c>
      <c r="AU752" s="228" t="s">
        <v>82</v>
      </c>
      <c r="AV752" s="12" t="s">
        <v>80</v>
      </c>
      <c r="AW752" s="12" t="s">
        <v>35</v>
      </c>
      <c r="AX752" s="12" t="s">
        <v>72</v>
      </c>
      <c r="AY752" s="228" t="s">
        <v>144</v>
      </c>
    </row>
    <row r="753" spans="2:65" s="11" customFormat="1" ht="13.5">
      <c r="B753" s="207"/>
      <c r="C753" s="208"/>
      <c r="D753" s="204" t="s">
        <v>155</v>
      </c>
      <c r="E753" s="209" t="s">
        <v>21</v>
      </c>
      <c r="F753" s="210" t="s">
        <v>1652</v>
      </c>
      <c r="G753" s="208"/>
      <c r="H753" s="211">
        <v>5.4020000000000001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155</v>
      </c>
      <c r="AU753" s="217" t="s">
        <v>82</v>
      </c>
      <c r="AV753" s="11" t="s">
        <v>82</v>
      </c>
      <c r="AW753" s="11" t="s">
        <v>35</v>
      </c>
      <c r="AX753" s="11" t="s">
        <v>72</v>
      </c>
      <c r="AY753" s="217" t="s">
        <v>144</v>
      </c>
    </row>
    <row r="754" spans="2:65" s="11" customFormat="1" ht="13.5">
      <c r="B754" s="207"/>
      <c r="C754" s="208"/>
      <c r="D754" s="204" t="s">
        <v>155</v>
      </c>
      <c r="E754" s="209" t="s">
        <v>21</v>
      </c>
      <c r="F754" s="210" t="s">
        <v>2222</v>
      </c>
      <c r="G754" s="208"/>
      <c r="H754" s="211">
        <v>3.726</v>
      </c>
      <c r="I754" s="212"/>
      <c r="J754" s="208"/>
      <c r="K754" s="208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155</v>
      </c>
      <c r="AU754" s="217" t="s">
        <v>82</v>
      </c>
      <c r="AV754" s="11" t="s">
        <v>82</v>
      </c>
      <c r="AW754" s="11" t="s">
        <v>35</v>
      </c>
      <c r="AX754" s="11" t="s">
        <v>72</v>
      </c>
      <c r="AY754" s="217" t="s">
        <v>144</v>
      </c>
    </row>
    <row r="755" spans="2:65" s="11" customFormat="1" ht="13.5">
      <c r="B755" s="207"/>
      <c r="C755" s="208"/>
      <c r="D755" s="204" t="s">
        <v>155</v>
      </c>
      <c r="E755" s="209" t="s">
        <v>21</v>
      </c>
      <c r="F755" s="210" t="s">
        <v>2223</v>
      </c>
      <c r="G755" s="208"/>
      <c r="H755" s="211">
        <v>4.3250000000000002</v>
      </c>
      <c r="I755" s="212"/>
      <c r="J755" s="208"/>
      <c r="K755" s="208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155</v>
      </c>
      <c r="AU755" s="217" t="s">
        <v>82</v>
      </c>
      <c r="AV755" s="11" t="s">
        <v>82</v>
      </c>
      <c r="AW755" s="11" t="s">
        <v>35</v>
      </c>
      <c r="AX755" s="11" t="s">
        <v>72</v>
      </c>
      <c r="AY755" s="217" t="s">
        <v>144</v>
      </c>
    </row>
    <row r="756" spans="2:65" s="13" customFormat="1" ht="13.5">
      <c r="B756" s="245"/>
      <c r="C756" s="246"/>
      <c r="D756" s="204" t="s">
        <v>155</v>
      </c>
      <c r="E756" s="247" t="s">
        <v>21</v>
      </c>
      <c r="F756" s="248" t="s">
        <v>947</v>
      </c>
      <c r="G756" s="246"/>
      <c r="H756" s="249">
        <v>13.452999999999999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AT756" s="255" t="s">
        <v>155</v>
      </c>
      <c r="AU756" s="255" t="s">
        <v>82</v>
      </c>
      <c r="AV756" s="13" t="s">
        <v>151</v>
      </c>
      <c r="AW756" s="13" t="s">
        <v>35</v>
      </c>
      <c r="AX756" s="13" t="s">
        <v>80</v>
      </c>
      <c r="AY756" s="255" t="s">
        <v>144</v>
      </c>
    </row>
    <row r="757" spans="2:65" s="1" customFormat="1" ht="16.5" customHeight="1">
      <c r="B757" s="41"/>
      <c r="C757" s="192" t="s">
        <v>1715</v>
      </c>
      <c r="D757" s="192" t="s">
        <v>146</v>
      </c>
      <c r="E757" s="193" t="s">
        <v>1654</v>
      </c>
      <c r="F757" s="194" t="s">
        <v>1655</v>
      </c>
      <c r="G757" s="195" t="s">
        <v>310</v>
      </c>
      <c r="H757" s="196">
        <v>202.364</v>
      </c>
      <c r="I757" s="197"/>
      <c r="J757" s="198">
        <f>ROUND(I757*H757,2)</f>
        <v>0</v>
      </c>
      <c r="K757" s="194" t="s">
        <v>150</v>
      </c>
      <c r="L757" s="61"/>
      <c r="M757" s="199" t="s">
        <v>21</v>
      </c>
      <c r="N757" s="200" t="s">
        <v>43</v>
      </c>
      <c r="O757" s="42"/>
      <c r="P757" s="201">
        <f>O757*H757</f>
        <v>0</v>
      </c>
      <c r="Q757" s="201">
        <v>0</v>
      </c>
      <c r="R757" s="201">
        <f>Q757*H757</f>
        <v>0</v>
      </c>
      <c r="S757" s="201">
        <v>0</v>
      </c>
      <c r="T757" s="202">
        <f>S757*H757</f>
        <v>0</v>
      </c>
      <c r="AR757" s="24" t="s">
        <v>151</v>
      </c>
      <c r="AT757" s="24" t="s">
        <v>146</v>
      </c>
      <c r="AU757" s="24" t="s">
        <v>82</v>
      </c>
      <c r="AY757" s="24" t="s">
        <v>144</v>
      </c>
      <c r="BE757" s="203">
        <f>IF(N757="základní",J757,0)</f>
        <v>0</v>
      </c>
      <c r="BF757" s="203">
        <f>IF(N757="snížená",J757,0)</f>
        <v>0</v>
      </c>
      <c r="BG757" s="203">
        <f>IF(N757="zákl. přenesená",J757,0)</f>
        <v>0</v>
      </c>
      <c r="BH757" s="203">
        <f>IF(N757="sníž. přenesená",J757,0)</f>
        <v>0</v>
      </c>
      <c r="BI757" s="203">
        <f>IF(N757="nulová",J757,0)</f>
        <v>0</v>
      </c>
      <c r="BJ757" s="24" t="s">
        <v>80</v>
      </c>
      <c r="BK757" s="203">
        <f>ROUND(I757*H757,2)</f>
        <v>0</v>
      </c>
      <c r="BL757" s="24" t="s">
        <v>151</v>
      </c>
      <c r="BM757" s="24" t="s">
        <v>2224</v>
      </c>
    </row>
    <row r="758" spans="2:65" s="1" customFormat="1" ht="13.5">
      <c r="B758" s="41"/>
      <c r="C758" s="63"/>
      <c r="D758" s="204" t="s">
        <v>153</v>
      </c>
      <c r="E758" s="63"/>
      <c r="F758" s="205" t="s">
        <v>1655</v>
      </c>
      <c r="G758" s="63"/>
      <c r="H758" s="63"/>
      <c r="I758" s="163"/>
      <c r="J758" s="63"/>
      <c r="K758" s="63"/>
      <c r="L758" s="61"/>
      <c r="M758" s="206"/>
      <c r="N758" s="42"/>
      <c r="O758" s="42"/>
      <c r="P758" s="42"/>
      <c r="Q758" s="42"/>
      <c r="R758" s="42"/>
      <c r="S758" s="42"/>
      <c r="T758" s="78"/>
      <c r="AT758" s="24" t="s">
        <v>153</v>
      </c>
      <c r="AU758" s="24" t="s">
        <v>82</v>
      </c>
    </row>
    <row r="759" spans="2:65" s="12" customFormat="1" ht="13.5">
      <c r="B759" s="219"/>
      <c r="C759" s="220"/>
      <c r="D759" s="204" t="s">
        <v>155</v>
      </c>
      <c r="E759" s="221" t="s">
        <v>21</v>
      </c>
      <c r="F759" s="222" t="s">
        <v>1657</v>
      </c>
      <c r="G759" s="220"/>
      <c r="H759" s="221" t="s">
        <v>21</v>
      </c>
      <c r="I759" s="223"/>
      <c r="J759" s="220"/>
      <c r="K759" s="220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155</v>
      </c>
      <c r="AU759" s="228" t="s">
        <v>82</v>
      </c>
      <c r="AV759" s="12" t="s">
        <v>80</v>
      </c>
      <c r="AW759" s="12" t="s">
        <v>35</v>
      </c>
      <c r="AX759" s="12" t="s">
        <v>72</v>
      </c>
      <c r="AY759" s="228" t="s">
        <v>144</v>
      </c>
    </row>
    <row r="760" spans="2:65" s="11" customFormat="1" ht="13.5">
      <c r="B760" s="207"/>
      <c r="C760" s="208"/>
      <c r="D760" s="204" t="s">
        <v>155</v>
      </c>
      <c r="E760" s="209" t="s">
        <v>21</v>
      </c>
      <c r="F760" s="210" t="s">
        <v>2225</v>
      </c>
      <c r="G760" s="208"/>
      <c r="H760" s="211">
        <v>12.164999999999999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155</v>
      </c>
      <c r="AU760" s="217" t="s">
        <v>82</v>
      </c>
      <c r="AV760" s="11" t="s">
        <v>82</v>
      </c>
      <c r="AW760" s="11" t="s">
        <v>35</v>
      </c>
      <c r="AX760" s="11" t="s">
        <v>72</v>
      </c>
      <c r="AY760" s="217" t="s">
        <v>144</v>
      </c>
    </row>
    <row r="761" spans="2:65" s="11" customFormat="1" ht="13.5">
      <c r="B761" s="207"/>
      <c r="C761" s="208"/>
      <c r="D761" s="204" t="s">
        <v>155</v>
      </c>
      <c r="E761" s="209" t="s">
        <v>21</v>
      </c>
      <c r="F761" s="210" t="s">
        <v>2226</v>
      </c>
      <c r="G761" s="208"/>
      <c r="H761" s="211">
        <v>81.100999999999999</v>
      </c>
      <c r="I761" s="212"/>
      <c r="J761" s="208"/>
      <c r="K761" s="208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155</v>
      </c>
      <c r="AU761" s="217" t="s">
        <v>82</v>
      </c>
      <c r="AV761" s="11" t="s">
        <v>82</v>
      </c>
      <c r="AW761" s="11" t="s">
        <v>35</v>
      </c>
      <c r="AX761" s="11" t="s">
        <v>72</v>
      </c>
      <c r="AY761" s="217" t="s">
        <v>144</v>
      </c>
    </row>
    <row r="762" spans="2:65" s="14" customFormat="1" ht="13.5">
      <c r="B762" s="256"/>
      <c r="C762" s="257"/>
      <c r="D762" s="204" t="s">
        <v>155</v>
      </c>
      <c r="E762" s="258" t="s">
        <v>21</v>
      </c>
      <c r="F762" s="259" t="s">
        <v>1074</v>
      </c>
      <c r="G762" s="257"/>
      <c r="H762" s="260">
        <v>93.266000000000005</v>
      </c>
      <c r="I762" s="261"/>
      <c r="J762" s="257"/>
      <c r="K762" s="257"/>
      <c r="L762" s="262"/>
      <c r="M762" s="263"/>
      <c r="N762" s="264"/>
      <c r="O762" s="264"/>
      <c r="P762" s="264"/>
      <c r="Q762" s="264"/>
      <c r="R762" s="264"/>
      <c r="S762" s="264"/>
      <c r="T762" s="265"/>
      <c r="AT762" s="266" t="s">
        <v>155</v>
      </c>
      <c r="AU762" s="266" t="s">
        <v>82</v>
      </c>
      <c r="AV762" s="14" t="s">
        <v>161</v>
      </c>
      <c r="AW762" s="14" t="s">
        <v>35</v>
      </c>
      <c r="AX762" s="14" t="s">
        <v>72</v>
      </c>
      <c r="AY762" s="266" t="s">
        <v>144</v>
      </c>
    </row>
    <row r="763" spans="2:65" s="12" customFormat="1" ht="13.5">
      <c r="B763" s="219"/>
      <c r="C763" s="220"/>
      <c r="D763" s="204" t="s">
        <v>155</v>
      </c>
      <c r="E763" s="221" t="s">
        <v>21</v>
      </c>
      <c r="F763" s="222" t="s">
        <v>1660</v>
      </c>
      <c r="G763" s="220"/>
      <c r="H763" s="221" t="s">
        <v>21</v>
      </c>
      <c r="I763" s="223"/>
      <c r="J763" s="220"/>
      <c r="K763" s="220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155</v>
      </c>
      <c r="AU763" s="228" t="s">
        <v>82</v>
      </c>
      <c r="AV763" s="12" t="s">
        <v>80</v>
      </c>
      <c r="AW763" s="12" t="s">
        <v>35</v>
      </c>
      <c r="AX763" s="12" t="s">
        <v>72</v>
      </c>
      <c r="AY763" s="228" t="s">
        <v>144</v>
      </c>
    </row>
    <row r="764" spans="2:65" s="11" customFormat="1" ht="13.5">
      <c r="B764" s="207"/>
      <c r="C764" s="208"/>
      <c r="D764" s="204" t="s">
        <v>155</v>
      </c>
      <c r="E764" s="209" t="s">
        <v>21</v>
      </c>
      <c r="F764" s="210" t="s">
        <v>2227</v>
      </c>
      <c r="G764" s="208"/>
      <c r="H764" s="211">
        <v>109.098</v>
      </c>
      <c r="I764" s="212"/>
      <c r="J764" s="208"/>
      <c r="K764" s="208"/>
      <c r="L764" s="213"/>
      <c r="M764" s="214"/>
      <c r="N764" s="215"/>
      <c r="O764" s="215"/>
      <c r="P764" s="215"/>
      <c r="Q764" s="215"/>
      <c r="R764" s="215"/>
      <c r="S764" s="215"/>
      <c r="T764" s="216"/>
      <c r="AT764" s="217" t="s">
        <v>155</v>
      </c>
      <c r="AU764" s="217" t="s">
        <v>82</v>
      </c>
      <c r="AV764" s="11" t="s">
        <v>82</v>
      </c>
      <c r="AW764" s="11" t="s">
        <v>35</v>
      </c>
      <c r="AX764" s="11" t="s">
        <v>72</v>
      </c>
      <c r="AY764" s="217" t="s">
        <v>144</v>
      </c>
    </row>
    <row r="765" spans="2:65" s="14" customFormat="1" ht="13.5">
      <c r="B765" s="256"/>
      <c r="C765" s="257"/>
      <c r="D765" s="204" t="s">
        <v>155</v>
      </c>
      <c r="E765" s="258" t="s">
        <v>21</v>
      </c>
      <c r="F765" s="259" t="s">
        <v>1074</v>
      </c>
      <c r="G765" s="257"/>
      <c r="H765" s="260">
        <v>109.098</v>
      </c>
      <c r="I765" s="261"/>
      <c r="J765" s="257"/>
      <c r="K765" s="257"/>
      <c r="L765" s="262"/>
      <c r="M765" s="263"/>
      <c r="N765" s="264"/>
      <c r="O765" s="264"/>
      <c r="P765" s="264"/>
      <c r="Q765" s="264"/>
      <c r="R765" s="264"/>
      <c r="S765" s="264"/>
      <c r="T765" s="265"/>
      <c r="AT765" s="266" t="s">
        <v>155</v>
      </c>
      <c r="AU765" s="266" t="s">
        <v>82</v>
      </c>
      <c r="AV765" s="14" t="s">
        <v>161</v>
      </c>
      <c r="AW765" s="14" t="s">
        <v>35</v>
      </c>
      <c r="AX765" s="14" t="s">
        <v>72</v>
      </c>
      <c r="AY765" s="266" t="s">
        <v>144</v>
      </c>
    </row>
    <row r="766" spans="2:65" s="13" customFormat="1" ht="13.5">
      <c r="B766" s="245"/>
      <c r="C766" s="246"/>
      <c r="D766" s="204" t="s">
        <v>155</v>
      </c>
      <c r="E766" s="247" t="s">
        <v>21</v>
      </c>
      <c r="F766" s="248" t="s">
        <v>947</v>
      </c>
      <c r="G766" s="246"/>
      <c r="H766" s="249">
        <v>202.364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AT766" s="255" t="s">
        <v>155</v>
      </c>
      <c r="AU766" s="255" t="s">
        <v>82</v>
      </c>
      <c r="AV766" s="13" t="s">
        <v>151</v>
      </c>
      <c r="AW766" s="13" t="s">
        <v>35</v>
      </c>
      <c r="AX766" s="13" t="s">
        <v>80</v>
      </c>
      <c r="AY766" s="255" t="s">
        <v>144</v>
      </c>
    </row>
    <row r="767" spans="2:65" s="1" customFormat="1" ht="16.5" customHeight="1">
      <c r="B767" s="41"/>
      <c r="C767" s="192" t="s">
        <v>1721</v>
      </c>
      <c r="D767" s="192" t="s">
        <v>146</v>
      </c>
      <c r="E767" s="193" t="s">
        <v>1663</v>
      </c>
      <c r="F767" s="194" t="s">
        <v>1664</v>
      </c>
      <c r="G767" s="195" t="s">
        <v>310</v>
      </c>
      <c r="H767" s="196">
        <v>2632.4580000000001</v>
      </c>
      <c r="I767" s="197"/>
      <c r="J767" s="198">
        <f>ROUND(I767*H767,2)</f>
        <v>0</v>
      </c>
      <c r="K767" s="194" t="s">
        <v>150</v>
      </c>
      <c r="L767" s="61"/>
      <c r="M767" s="199" t="s">
        <v>21</v>
      </c>
      <c r="N767" s="200" t="s">
        <v>43</v>
      </c>
      <c r="O767" s="42"/>
      <c r="P767" s="201">
        <f>O767*H767</f>
        <v>0</v>
      </c>
      <c r="Q767" s="201">
        <v>0</v>
      </c>
      <c r="R767" s="201">
        <f>Q767*H767</f>
        <v>0</v>
      </c>
      <c r="S767" s="201">
        <v>0</v>
      </c>
      <c r="T767" s="202">
        <f>S767*H767</f>
        <v>0</v>
      </c>
      <c r="AR767" s="24" t="s">
        <v>151</v>
      </c>
      <c r="AT767" s="24" t="s">
        <v>146</v>
      </c>
      <c r="AU767" s="24" t="s">
        <v>82</v>
      </c>
      <c r="AY767" s="24" t="s">
        <v>144</v>
      </c>
      <c r="BE767" s="203">
        <f>IF(N767="základní",J767,0)</f>
        <v>0</v>
      </c>
      <c r="BF767" s="203">
        <f>IF(N767="snížená",J767,0)</f>
        <v>0</v>
      </c>
      <c r="BG767" s="203">
        <f>IF(N767="zákl. přenesená",J767,0)</f>
        <v>0</v>
      </c>
      <c r="BH767" s="203">
        <f>IF(N767="sníž. přenesená",J767,0)</f>
        <v>0</v>
      </c>
      <c r="BI767" s="203">
        <f>IF(N767="nulová",J767,0)</f>
        <v>0</v>
      </c>
      <c r="BJ767" s="24" t="s">
        <v>80</v>
      </c>
      <c r="BK767" s="203">
        <f>ROUND(I767*H767,2)</f>
        <v>0</v>
      </c>
      <c r="BL767" s="24" t="s">
        <v>151</v>
      </c>
      <c r="BM767" s="24" t="s">
        <v>2228</v>
      </c>
    </row>
    <row r="768" spans="2:65" s="1" customFormat="1" ht="13.5">
      <c r="B768" s="41"/>
      <c r="C768" s="63"/>
      <c r="D768" s="204" t="s">
        <v>153</v>
      </c>
      <c r="E768" s="63"/>
      <c r="F768" s="205" t="s">
        <v>1664</v>
      </c>
      <c r="G768" s="63"/>
      <c r="H768" s="63"/>
      <c r="I768" s="163"/>
      <c r="J768" s="63"/>
      <c r="K768" s="63"/>
      <c r="L768" s="61"/>
      <c r="M768" s="206"/>
      <c r="N768" s="42"/>
      <c r="O768" s="42"/>
      <c r="P768" s="42"/>
      <c r="Q768" s="42"/>
      <c r="R768" s="42"/>
      <c r="S768" s="42"/>
      <c r="T768" s="78"/>
      <c r="AT768" s="24" t="s">
        <v>153</v>
      </c>
      <c r="AU768" s="24" t="s">
        <v>82</v>
      </c>
    </row>
    <row r="769" spans="2:65" s="12" customFormat="1" ht="13.5">
      <c r="B769" s="219"/>
      <c r="C769" s="220"/>
      <c r="D769" s="204" t="s">
        <v>155</v>
      </c>
      <c r="E769" s="221" t="s">
        <v>21</v>
      </c>
      <c r="F769" s="222" t="s">
        <v>1666</v>
      </c>
      <c r="G769" s="220"/>
      <c r="H769" s="221" t="s">
        <v>21</v>
      </c>
      <c r="I769" s="223"/>
      <c r="J769" s="220"/>
      <c r="K769" s="220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155</v>
      </c>
      <c r="AU769" s="228" t="s">
        <v>82</v>
      </c>
      <c r="AV769" s="12" t="s">
        <v>80</v>
      </c>
      <c r="AW769" s="12" t="s">
        <v>35</v>
      </c>
      <c r="AX769" s="12" t="s">
        <v>72</v>
      </c>
      <c r="AY769" s="228" t="s">
        <v>144</v>
      </c>
    </row>
    <row r="770" spans="2:65" s="11" customFormat="1" ht="13.5">
      <c r="B770" s="207"/>
      <c r="C770" s="208"/>
      <c r="D770" s="204" t="s">
        <v>155</v>
      </c>
      <c r="E770" s="209" t="s">
        <v>21</v>
      </c>
      <c r="F770" s="210" t="s">
        <v>2229</v>
      </c>
      <c r="G770" s="208"/>
      <c r="H770" s="211">
        <v>2072.8620000000001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155</v>
      </c>
      <c r="AU770" s="217" t="s">
        <v>82</v>
      </c>
      <c r="AV770" s="11" t="s">
        <v>82</v>
      </c>
      <c r="AW770" s="11" t="s">
        <v>35</v>
      </c>
      <c r="AX770" s="11" t="s">
        <v>72</v>
      </c>
      <c r="AY770" s="217" t="s">
        <v>144</v>
      </c>
    </row>
    <row r="771" spans="2:65" s="12" customFormat="1" ht="13.5">
      <c r="B771" s="219"/>
      <c r="C771" s="220"/>
      <c r="D771" s="204" t="s">
        <v>155</v>
      </c>
      <c r="E771" s="221" t="s">
        <v>21</v>
      </c>
      <c r="F771" s="222" t="s">
        <v>1668</v>
      </c>
      <c r="G771" s="220"/>
      <c r="H771" s="221" t="s">
        <v>21</v>
      </c>
      <c r="I771" s="223"/>
      <c r="J771" s="220"/>
      <c r="K771" s="220"/>
      <c r="L771" s="224"/>
      <c r="M771" s="225"/>
      <c r="N771" s="226"/>
      <c r="O771" s="226"/>
      <c r="P771" s="226"/>
      <c r="Q771" s="226"/>
      <c r="R771" s="226"/>
      <c r="S771" s="226"/>
      <c r="T771" s="227"/>
      <c r="AT771" s="228" t="s">
        <v>155</v>
      </c>
      <c r="AU771" s="228" t="s">
        <v>82</v>
      </c>
      <c r="AV771" s="12" t="s">
        <v>80</v>
      </c>
      <c r="AW771" s="12" t="s">
        <v>35</v>
      </c>
      <c r="AX771" s="12" t="s">
        <v>72</v>
      </c>
      <c r="AY771" s="228" t="s">
        <v>144</v>
      </c>
    </row>
    <row r="772" spans="2:65" s="11" customFormat="1" ht="13.5">
      <c r="B772" s="207"/>
      <c r="C772" s="208"/>
      <c r="D772" s="204" t="s">
        <v>155</v>
      </c>
      <c r="E772" s="209" t="s">
        <v>21</v>
      </c>
      <c r="F772" s="210" t="s">
        <v>2230</v>
      </c>
      <c r="G772" s="208"/>
      <c r="H772" s="211">
        <v>279.798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155</v>
      </c>
      <c r="AU772" s="217" t="s">
        <v>82</v>
      </c>
      <c r="AV772" s="11" t="s">
        <v>82</v>
      </c>
      <c r="AW772" s="11" t="s">
        <v>35</v>
      </c>
      <c r="AX772" s="11" t="s">
        <v>72</v>
      </c>
      <c r="AY772" s="217" t="s">
        <v>144</v>
      </c>
    </row>
    <row r="773" spans="2:65" s="12" customFormat="1" ht="13.5">
      <c r="B773" s="219"/>
      <c r="C773" s="220"/>
      <c r="D773" s="204" t="s">
        <v>155</v>
      </c>
      <c r="E773" s="221" t="s">
        <v>21</v>
      </c>
      <c r="F773" s="222" t="s">
        <v>1670</v>
      </c>
      <c r="G773" s="220"/>
      <c r="H773" s="221" t="s">
        <v>21</v>
      </c>
      <c r="I773" s="223"/>
      <c r="J773" s="220"/>
      <c r="K773" s="220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155</v>
      </c>
      <c r="AU773" s="228" t="s">
        <v>82</v>
      </c>
      <c r="AV773" s="12" t="s">
        <v>80</v>
      </c>
      <c r="AW773" s="12" t="s">
        <v>35</v>
      </c>
      <c r="AX773" s="12" t="s">
        <v>72</v>
      </c>
      <c r="AY773" s="228" t="s">
        <v>144</v>
      </c>
    </row>
    <row r="774" spans="2:65" s="11" customFormat="1" ht="13.5">
      <c r="B774" s="207"/>
      <c r="C774" s="208"/>
      <c r="D774" s="204" t="s">
        <v>155</v>
      </c>
      <c r="E774" s="209" t="s">
        <v>21</v>
      </c>
      <c r="F774" s="210" t="s">
        <v>2230</v>
      </c>
      <c r="G774" s="208"/>
      <c r="H774" s="211">
        <v>279.798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155</v>
      </c>
      <c r="AU774" s="217" t="s">
        <v>82</v>
      </c>
      <c r="AV774" s="11" t="s">
        <v>82</v>
      </c>
      <c r="AW774" s="11" t="s">
        <v>35</v>
      </c>
      <c r="AX774" s="11" t="s">
        <v>72</v>
      </c>
      <c r="AY774" s="217" t="s">
        <v>144</v>
      </c>
    </row>
    <row r="775" spans="2:65" s="13" customFormat="1" ht="13.5">
      <c r="B775" s="245"/>
      <c r="C775" s="246"/>
      <c r="D775" s="204" t="s">
        <v>155</v>
      </c>
      <c r="E775" s="247" t="s">
        <v>21</v>
      </c>
      <c r="F775" s="248" t="s">
        <v>947</v>
      </c>
      <c r="G775" s="246"/>
      <c r="H775" s="249">
        <v>2632.4580000000001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AT775" s="255" t="s">
        <v>155</v>
      </c>
      <c r="AU775" s="255" t="s">
        <v>82</v>
      </c>
      <c r="AV775" s="13" t="s">
        <v>151</v>
      </c>
      <c r="AW775" s="13" t="s">
        <v>35</v>
      </c>
      <c r="AX775" s="13" t="s">
        <v>80</v>
      </c>
      <c r="AY775" s="255" t="s">
        <v>144</v>
      </c>
    </row>
    <row r="776" spans="2:65" s="12" customFormat="1" ht="27">
      <c r="B776" s="219"/>
      <c r="C776" s="220"/>
      <c r="D776" s="204" t="s">
        <v>155</v>
      </c>
      <c r="E776" s="221" t="s">
        <v>21</v>
      </c>
      <c r="F776" s="222" t="s">
        <v>1671</v>
      </c>
      <c r="G776" s="220"/>
      <c r="H776" s="221" t="s">
        <v>21</v>
      </c>
      <c r="I776" s="223"/>
      <c r="J776" s="220"/>
      <c r="K776" s="220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155</v>
      </c>
      <c r="AU776" s="228" t="s">
        <v>82</v>
      </c>
      <c r="AV776" s="12" t="s">
        <v>80</v>
      </c>
      <c r="AW776" s="12" t="s">
        <v>35</v>
      </c>
      <c r="AX776" s="12" t="s">
        <v>72</v>
      </c>
      <c r="AY776" s="228" t="s">
        <v>144</v>
      </c>
    </row>
    <row r="777" spans="2:65" s="1" customFormat="1" ht="16.5" customHeight="1">
      <c r="B777" s="41"/>
      <c r="C777" s="192" t="s">
        <v>1727</v>
      </c>
      <c r="D777" s="192" t="s">
        <v>146</v>
      </c>
      <c r="E777" s="193" t="s">
        <v>1673</v>
      </c>
      <c r="F777" s="194" t="s">
        <v>1674</v>
      </c>
      <c r="G777" s="195" t="s">
        <v>310</v>
      </c>
      <c r="H777" s="196">
        <v>467.71899999999999</v>
      </c>
      <c r="I777" s="197"/>
      <c r="J777" s="198">
        <f>ROUND(I777*H777,2)</f>
        <v>0</v>
      </c>
      <c r="K777" s="194" t="s">
        <v>150</v>
      </c>
      <c r="L777" s="61"/>
      <c r="M777" s="199" t="s">
        <v>21</v>
      </c>
      <c r="N777" s="200" t="s">
        <v>43</v>
      </c>
      <c r="O777" s="42"/>
      <c r="P777" s="201">
        <f>O777*H777</f>
        <v>0</v>
      </c>
      <c r="Q777" s="201">
        <v>0</v>
      </c>
      <c r="R777" s="201">
        <f>Q777*H777</f>
        <v>0</v>
      </c>
      <c r="S777" s="201">
        <v>0</v>
      </c>
      <c r="T777" s="202">
        <f>S777*H777</f>
        <v>0</v>
      </c>
      <c r="AR777" s="24" t="s">
        <v>151</v>
      </c>
      <c r="AT777" s="24" t="s">
        <v>146</v>
      </c>
      <c r="AU777" s="24" t="s">
        <v>82</v>
      </c>
      <c r="AY777" s="24" t="s">
        <v>144</v>
      </c>
      <c r="BE777" s="203">
        <f>IF(N777="základní",J777,0)</f>
        <v>0</v>
      </c>
      <c r="BF777" s="203">
        <f>IF(N777="snížená",J777,0)</f>
        <v>0</v>
      </c>
      <c r="BG777" s="203">
        <f>IF(N777="zákl. přenesená",J777,0)</f>
        <v>0</v>
      </c>
      <c r="BH777" s="203">
        <f>IF(N777="sníž. přenesená",J777,0)</f>
        <v>0</v>
      </c>
      <c r="BI777" s="203">
        <f>IF(N777="nulová",J777,0)</f>
        <v>0</v>
      </c>
      <c r="BJ777" s="24" t="s">
        <v>80</v>
      </c>
      <c r="BK777" s="203">
        <f>ROUND(I777*H777,2)</f>
        <v>0</v>
      </c>
      <c r="BL777" s="24" t="s">
        <v>151</v>
      </c>
      <c r="BM777" s="24" t="s">
        <v>2231</v>
      </c>
    </row>
    <row r="778" spans="2:65" s="1" customFormat="1" ht="13.5">
      <c r="B778" s="41"/>
      <c r="C778" s="63"/>
      <c r="D778" s="204" t="s">
        <v>153</v>
      </c>
      <c r="E778" s="63"/>
      <c r="F778" s="205" t="s">
        <v>1674</v>
      </c>
      <c r="G778" s="63"/>
      <c r="H778" s="63"/>
      <c r="I778" s="163"/>
      <c r="J778" s="63"/>
      <c r="K778" s="63"/>
      <c r="L778" s="61"/>
      <c r="M778" s="206"/>
      <c r="N778" s="42"/>
      <c r="O778" s="42"/>
      <c r="P778" s="42"/>
      <c r="Q778" s="42"/>
      <c r="R778" s="42"/>
      <c r="S778" s="42"/>
      <c r="T778" s="78"/>
      <c r="AT778" s="24" t="s">
        <v>153</v>
      </c>
      <c r="AU778" s="24" t="s">
        <v>82</v>
      </c>
    </row>
    <row r="779" spans="2:65" s="12" customFormat="1" ht="13.5">
      <c r="B779" s="219"/>
      <c r="C779" s="220"/>
      <c r="D779" s="204" t="s">
        <v>155</v>
      </c>
      <c r="E779" s="221" t="s">
        <v>21</v>
      </c>
      <c r="F779" s="222" t="s">
        <v>1651</v>
      </c>
      <c r="G779" s="220"/>
      <c r="H779" s="221" t="s">
        <v>21</v>
      </c>
      <c r="I779" s="223"/>
      <c r="J779" s="220"/>
      <c r="K779" s="220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155</v>
      </c>
      <c r="AU779" s="228" t="s">
        <v>82</v>
      </c>
      <c r="AV779" s="12" t="s">
        <v>80</v>
      </c>
      <c r="AW779" s="12" t="s">
        <v>35</v>
      </c>
      <c r="AX779" s="12" t="s">
        <v>72</v>
      </c>
      <c r="AY779" s="228" t="s">
        <v>144</v>
      </c>
    </row>
    <row r="780" spans="2:65" s="11" customFormat="1" ht="13.5">
      <c r="B780" s="207"/>
      <c r="C780" s="208"/>
      <c r="D780" s="204" t="s">
        <v>155</v>
      </c>
      <c r="E780" s="209" t="s">
        <v>21</v>
      </c>
      <c r="F780" s="210" t="s">
        <v>1652</v>
      </c>
      <c r="G780" s="208"/>
      <c r="H780" s="211">
        <v>5.4020000000000001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155</v>
      </c>
      <c r="AU780" s="217" t="s">
        <v>82</v>
      </c>
      <c r="AV780" s="11" t="s">
        <v>82</v>
      </c>
      <c r="AW780" s="11" t="s">
        <v>35</v>
      </c>
      <c r="AX780" s="11" t="s">
        <v>72</v>
      </c>
      <c r="AY780" s="217" t="s">
        <v>144</v>
      </c>
    </row>
    <row r="781" spans="2:65" s="11" customFormat="1" ht="13.5">
      <c r="B781" s="207"/>
      <c r="C781" s="208"/>
      <c r="D781" s="204" t="s">
        <v>155</v>
      </c>
      <c r="E781" s="209" t="s">
        <v>21</v>
      </c>
      <c r="F781" s="210" t="s">
        <v>2222</v>
      </c>
      <c r="G781" s="208"/>
      <c r="H781" s="211">
        <v>3.726</v>
      </c>
      <c r="I781" s="212"/>
      <c r="J781" s="208"/>
      <c r="K781" s="208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155</v>
      </c>
      <c r="AU781" s="217" t="s">
        <v>82</v>
      </c>
      <c r="AV781" s="11" t="s">
        <v>82</v>
      </c>
      <c r="AW781" s="11" t="s">
        <v>35</v>
      </c>
      <c r="AX781" s="11" t="s">
        <v>72</v>
      </c>
      <c r="AY781" s="217" t="s">
        <v>144</v>
      </c>
    </row>
    <row r="782" spans="2:65" s="11" customFormat="1" ht="13.5">
      <c r="B782" s="207"/>
      <c r="C782" s="208"/>
      <c r="D782" s="204" t="s">
        <v>155</v>
      </c>
      <c r="E782" s="209" t="s">
        <v>21</v>
      </c>
      <c r="F782" s="210" t="s">
        <v>2223</v>
      </c>
      <c r="G782" s="208"/>
      <c r="H782" s="211">
        <v>4.3250000000000002</v>
      </c>
      <c r="I782" s="212"/>
      <c r="J782" s="208"/>
      <c r="K782" s="208"/>
      <c r="L782" s="213"/>
      <c r="M782" s="214"/>
      <c r="N782" s="215"/>
      <c r="O782" s="215"/>
      <c r="P782" s="215"/>
      <c r="Q782" s="215"/>
      <c r="R782" s="215"/>
      <c r="S782" s="215"/>
      <c r="T782" s="216"/>
      <c r="AT782" s="217" t="s">
        <v>155</v>
      </c>
      <c r="AU782" s="217" t="s">
        <v>82</v>
      </c>
      <c r="AV782" s="11" t="s">
        <v>82</v>
      </c>
      <c r="AW782" s="11" t="s">
        <v>35</v>
      </c>
      <c r="AX782" s="11" t="s">
        <v>72</v>
      </c>
      <c r="AY782" s="217" t="s">
        <v>144</v>
      </c>
    </row>
    <row r="783" spans="2:65" s="14" customFormat="1" ht="13.5">
      <c r="B783" s="256"/>
      <c r="C783" s="257"/>
      <c r="D783" s="204" t="s">
        <v>155</v>
      </c>
      <c r="E783" s="258" t="s">
        <v>21</v>
      </c>
      <c r="F783" s="259" t="s">
        <v>1074</v>
      </c>
      <c r="G783" s="257"/>
      <c r="H783" s="260">
        <v>13.452999999999999</v>
      </c>
      <c r="I783" s="261"/>
      <c r="J783" s="257"/>
      <c r="K783" s="257"/>
      <c r="L783" s="262"/>
      <c r="M783" s="263"/>
      <c r="N783" s="264"/>
      <c r="O783" s="264"/>
      <c r="P783" s="264"/>
      <c r="Q783" s="264"/>
      <c r="R783" s="264"/>
      <c r="S783" s="264"/>
      <c r="T783" s="265"/>
      <c r="AT783" s="266" t="s">
        <v>155</v>
      </c>
      <c r="AU783" s="266" t="s">
        <v>82</v>
      </c>
      <c r="AV783" s="14" t="s">
        <v>161</v>
      </c>
      <c r="AW783" s="14" t="s">
        <v>35</v>
      </c>
      <c r="AX783" s="14" t="s">
        <v>72</v>
      </c>
      <c r="AY783" s="266" t="s">
        <v>144</v>
      </c>
    </row>
    <row r="784" spans="2:65" s="12" customFormat="1" ht="13.5">
      <c r="B784" s="219"/>
      <c r="C784" s="220"/>
      <c r="D784" s="204" t="s">
        <v>155</v>
      </c>
      <c r="E784" s="221" t="s">
        <v>21</v>
      </c>
      <c r="F784" s="222" t="s">
        <v>1676</v>
      </c>
      <c r="G784" s="220"/>
      <c r="H784" s="221" t="s">
        <v>21</v>
      </c>
      <c r="I784" s="223"/>
      <c r="J784" s="220"/>
      <c r="K784" s="220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155</v>
      </c>
      <c r="AU784" s="228" t="s">
        <v>82</v>
      </c>
      <c r="AV784" s="12" t="s">
        <v>80</v>
      </c>
      <c r="AW784" s="12" t="s">
        <v>35</v>
      </c>
      <c r="AX784" s="12" t="s">
        <v>72</v>
      </c>
      <c r="AY784" s="228" t="s">
        <v>144</v>
      </c>
    </row>
    <row r="785" spans="2:65" s="11" customFormat="1" ht="13.5">
      <c r="B785" s="207"/>
      <c r="C785" s="208"/>
      <c r="D785" s="204" t="s">
        <v>155</v>
      </c>
      <c r="E785" s="209" t="s">
        <v>21</v>
      </c>
      <c r="F785" s="210" t="s">
        <v>2232</v>
      </c>
      <c r="G785" s="208"/>
      <c r="H785" s="211">
        <v>364.375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155</v>
      </c>
      <c r="AU785" s="217" t="s">
        <v>82</v>
      </c>
      <c r="AV785" s="11" t="s">
        <v>82</v>
      </c>
      <c r="AW785" s="11" t="s">
        <v>35</v>
      </c>
      <c r="AX785" s="11" t="s">
        <v>72</v>
      </c>
      <c r="AY785" s="217" t="s">
        <v>144</v>
      </c>
    </row>
    <row r="786" spans="2:65" s="11" customFormat="1" ht="13.5">
      <c r="B786" s="207"/>
      <c r="C786" s="208"/>
      <c r="D786" s="204" t="s">
        <v>155</v>
      </c>
      <c r="E786" s="209" t="s">
        <v>21</v>
      </c>
      <c r="F786" s="210" t="s">
        <v>2233</v>
      </c>
      <c r="G786" s="208"/>
      <c r="H786" s="211">
        <v>70.924999999999997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155</v>
      </c>
      <c r="AU786" s="217" t="s">
        <v>82</v>
      </c>
      <c r="AV786" s="11" t="s">
        <v>82</v>
      </c>
      <c r="AW786" s="11" t="s">
        <v>35</v>
      </c>
      <c r="AX786" s="11" t="s">
        <v>72</v>
      </c>
      <c r="AY786" s="217" t="s">
        <v>144</v>
      </c>
    </row>
    <row r="787" spans="2:65" s="11" customFormat="1" ht="13.5">
      <c r="B787" s="207"/>
      <c r="C787" s="208"/>
      <c r="D787" s="204" t="s">
        <v>155</v>
      </c>
      <c r="E787" s="209" t="s">
        <v>21</v>
      </c>
      <c r="F787" s="210" t="s">
        <v>2234</v>
      </c>
      <c r="G787" s="208"/>
      <c r="H787" s="211">
        <v>18.524999999999999</v>
      </c>
      <c r="I787" s="212"/>
      <c r="J787" s="208"/>
      <c r="K787" s="208"/>
      <c r="L787" s="213"/>
      <c r="M787" s="214"/>
      <c r="N787" s="215"/>
      <c r="O787" s="215"/>
      <c r="P787" s="215"/>
      <c r="Q787" s="215"/>
      <c r="R787" s="215"/>
      <c r="S787" s="215"/>
      <c r="T787" s="216"/>
      <c r="AT787" s="217" t="s">
        <v>155</v>
      </c>
      <c r="AU787" s="217" t="s">
        <v>82</v>
      </c>
      <c r="AV787" s="11" t="s">
        <v>82</v>
      </c>
      <c r="AW787" s="11" t="s">
        <v>35</v>
      </c>
      <c r="AX787" s="11" t="s">
        <v>72</v>
      </c>
      <c r="AY787" s="217" t="s">
        <v>144</v>
      </c>
    </row>
    <row r="788" spans="2:65" s="14" customFormat="1" ht="13.5">
      <c r="B788" s="256"/>
      <c r="C788" s="257"/>
      <c r="D788" s="204" t="s">
        <v>155</v>
      </c>
      <c r="E788" s="258" t="s">
        <v>21</v>
      </c>
      <c r="F788" s="259" t="s">
        <v>1074</v>
      </c>
      <c r="G788" s="257"/>
      <c r="H788" s="260">
        <v>453.82499999999999</v>
      </c>
      <c r="I788" s="261"/>
      <c r="J788" s="257"/>
      <c r="K788" s="257"/>
      <c r="L788" s="262"/>
      <c r="M788" s="263"/>
      <c r="N788" s="264"/>
      <c r="O788" s="264"/>
      <c r="P788" s="264"/>
      <c r="Q788" s="264"/>
      <c r="R788" s="264"/>
      <c r="S788" s="264"/>
      <c r="T788" s="265"/>
      <c r="AT788" s="266" t="s">
        <v>155</v>
      </c>
      <c r="AU788" s="266" t="s">
        <v>82</v>
      </c>
      <c r="AV788" s="14" t="s">
        <v>161</v>
      </c>
      <c r="AW788" s="14" t="s">
        <v>35</v>
      </c>
      <c r="AX788" s="14" t="s">
        <v>72</v>
      </c>
      <c r="AY788" s="266" t="s">
        <v>144</v>
      </c>
    </row>
    <row r="789" spans="2:65" s="12" customFormat="1" ht="13.5">
      <c r="B789" s="219"/>
      <c r="C789" s="220"/>
      <c r="D789" s="204" t="s">
        <v>155</v>
      </c>
      <c r="E789" s="221" t="s">
        <v>21</v>
      </c>
      <c r="F789" s="222" t="s">
        <v>1680</v>
      </c>
      <c r="G789" s="220"/>
      <c r="H789" s="221" t="s">
        <v>21</v>
      </c>
      <c r="I789" s="223"/>
      <c r="J789" s="220"/>
      <c r="K789" s="220"/>
      <c r="L789" s="224"/>
      <c r="M789" s="225"/>
      <c r="N789" s="226"/>
      <c r="O789" s="226"/>
      <c r="P789" s="226"/>
      <c r="Q789" s="226"/>
      <c r="R789" s="226"/>
      <c r="S789" s="226"/>
      <c r="T789" s="227"/>
      <c r="AT789" s="228" t="s">
        <v>155</v>
      </c>
      <c r="AU789" s="228" t="s">
        <v>82</v>
      </c>
      <c r="AV789" s="12" t="s">
        <v>80</v>
      </c>
      <c r="AW789" s="12" t="s">
        <v>35</v>
      </c>
      <c r="AX789" s="12" t="s">
        <v>72</v>
      </c>
      <c r="AY789" s="228" t="s">
        <v>144</v>
      </c>
    </row>
    <row r="790" spans="2:65" s="11" customFormat="1" ht="13.5">
      <c r="B790" s="207"/>
      <c r="C790" s="208"/>
      <c r="D790" s="204" t="s">
        <v>155</v>
      </c>
      <c r="E790" s="209" t="s">
        <v>21</v>
      </c>
      <c r="F790" s="210" t="s">
        <v>1681</v>
      </c>
      <c r="G790" s="208"/>
      <c r="H790" s="211">
        <v>0.16400000000000001</v>
      </c>
      <c r="I790" s="212"/>
      <c r="J790" s="208"/>
      <c r="K790" s="208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155</v>
      </c>
      <c r="AU790" s="217" t="s">
        <v>82</v>
      </c>
      <c r="AV790" s="11" t="s">
        <v>82</v>
      </c>
      <c r="AW790" s="11" t="s">
        <v>35</v>
      </c>
      <c r="AX790" s="11" t="s">
        <v>72</v>
      </c>
      <c r="AY790" s="217" t="s">
        <v>144</v>
      </c>
    </row>
    <row r="791" spans="2:65" s="11" customFormat="1" ht="13.5">
      <c r="B791" s="207"/>
      <c r="C791" s="208"/>
      <c r="D791" s="204" t="s">
        <v>155</v>
      </c>
      <c r="E791" s="209" t="s">
        <v>21</v>
      </c>
      <c r="F791" s="210" t="s">
        <v>2235</v>
      </c>
      <c r="G791" s="208"/>
      <c r="H791" s="211">
        <v>0.27700000000000002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155</v>
      </c>
      <c r="AU791" s="217" t="s">
        <v>82</v>
      </c>
      <c r="AV791" s="11" t="s">
        <v>82</v>
      </c>
      <c r="AW791" s="11" t="s">
        <v>35</v>
      </c>
      <c r="AX791" s="11" t="s">
        <v>72</v>
      </c>
      <c r="AY791" s="217" t="s">
        <v>144</v>
      </c>
    </row>
    <row r="792" spans="2:65" s="14" customFormat="1" ht="13.5">
      <c r="B792" s="256"/>
      <c r="C792" s="257"/>
      <c r="D792" s="204" t="s">
        <v>155</v>
      </c>
      <c r="E792" s="258" t="s">
        <v>21</v>
      </c>
      <c r="F792" s="259" t="s">
        <v>1074</v>
      </c>
      <c r="G792" s="257"/>
      <c r="H792" s="260">
        <v>0.441</v>
      </c>
      <c r="I792" s="261"/>
      <c r="J792" s="257"/>
      <c r="K792" s="257"/>
      <c r="L792" s="262"/>
      <c r="M792" s="263"/>
      <c r="N792" s="264"/>
      <c r="O792" s="264"/>
      <c r="P792" s="264"/>
      <c r="Q792" s="264"/>
      <c r="R792" s="264"/>
      <c r="S792" s="264"/>
      <c r="T792" s="265"/>
      <c r="AT792" s="266" t="s">
        <v>155</v>
      </c>
      <c r="AU792" s="266" t="s">
        <v>82</v>
      </c>
      <c r="AV792" s="14" t="s">
        <v>161</v>
      </c>
      <c r="AW792" s="14" t="s">
        <v>35</v>
      </c>
      <c r="AX792" s="14" t="s">
        <v>72</v>
      </c>
      <c r="AY792" s="266" t="s">
        <v>144</v>
      </c>
    </row>
    <row r="793" spans="2:65" s="13" customFormat="1" ht="13.5">
      <c r="B793" s="245"/>
      <c r="C793" s="246"/>
      <c r="D793" s="204" t="s">
        <v>155</v>
      </c>
      <c r="E793" s="247" t="s">
        <v>21</v>
      </c>
      <c r="F793" s="248" t="s">
        <v>947</v>
      </c>
      <c r="G793" s="246"/>
      <c r="H793" s="249">
        <v>467.71899999999999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AT793" s="255" t="s">
        <v>155</v>
      </c>
      <c r="AU793" s="255" t="s">
        <v>82</v>
      </c>
      <c r="AV793" s="13" t="s">
        <v>151</v>
      </c>
      <c r="AW793" s="13" t="s">
        <v>35</v>
      </c>
      <c r="AX793" s="13" t="s">
        <v>80</v>
      </c>
      <c r="AY793" s="255" t="s">
        <v>144</v>
      </c>
    </row>
    <row r="794" spans="2:65" s="1" customFormat="1" ht="16.5" customHeight="1">
      <c r="B794" s="41"/>
      <c r="C794" s="192" t="s">
        <v>1733</v>
      </c>
      <c r="D794" s="192" t="s">
        <v>146</v>
      </c>
      <c r="E794" s="193" t="s">
        <v>1684</v>
      </c>
      <c r="F794" s="194" t="s">
        <v>1685</v>
      </c>
      <c r="G794" s="195" t="s">
        <v>310</v>
      </c>
      <c r="H794" s="196">
        <v>6845.1109999999999</v>
      </c>
      <c r="I794" s="197"/>
      <c r="J794" s="198">
        <f>ROUND(I794*H794,2)</f>
        <v>0</v>
      </c>
      <c r="K794" s="194" t="s">
        <v>150</v>
      </c>
      <c r="L794" s="61"/>
      <c r="M794" s="199" t="s">
        <v>21</v>
      </c>
      <c r="N794" s="200" t="s">
        <v>43</v>
      </c>
      <c r="O794" s="42"/>
      <c r="P794" s="201">
        <f>O794*H794</f>
        <v>0</v>
      </c>
      <c r="Q794" s="201">
        <v>0</v>
      </c>
      <c r="R794" s="201">
        <f>Q794*H794</f>
        <v>0</v>
      </c>
      <c r="S794" s="201">
        <v>0</v>
      </c>
      <c r="T794" s="202">
        <f>S794*H794</f>
        <v>0</v>
      </c>
      <c r="AR794" s="24" t="s">
        <v>151</v>
      </c>
      <c r="AT794" s="24" t="s">
        <v>146</v>
      </c>
      <c r="AU794" s="24" t="s">
        <v>82</v>
      </c>
      <c r="AY794" s="24" t="s">
        <v>144</v>
      </c>
      <c r="BE794" s="203">
        <f>IF(N794="základní",J794,0)</f>
        <v>0</v>
      </c>
      <c r="BF794" s="203">
        <f>IF(N794="snížená",J794,0)</f>
        <v>0</v>
      </c>
      <c r="BG794" s="203">
        <f>IF(N794="zákl. přenesená",J794,0)</f>
        <v>0</v>
      </c>
      <c r="BH794" s="203">
        <f>IF(N794="sníž. přenesená",J794,0)</f>
        <v>0</v>
      </c>
      <c r="BI794" s="203">
        <f>IF(N794="nulová",J794,0)</f>
        <v>0</v>
      </c>
      <c r="BJ794" s="24" t="s">
        <v>80</v>
      </c>
      <c r="BK794" s="203">
        <f>ROUND(I794*H794,2)</f>
        <v>0</v>
      </c>
      <c r="BL794" s="24" t="s">
        <v>151</v>
      </c>
      <c r="BM794" s="24" t="s">
        <v>2236</v>
      </c>
    </row>
    <row r="795" spans="2:65" s="1" customFormat="1" ht="13.5">
      <c r="B795" s="41"/>
      <c r="C795" s="63"/>
      <c r="D795" s="204" t="s">
        <v>153</v>
      </c>
      <c r="E795" s="63"/>
      <c r="F795" s="205" t="s">
        <v>1685</v>
      </c>
      <c r="G795" s="63"/>
      <c r="H795" s="63"/>
      <c r="I795" s="163"/>
      <c r="J795" s="63"/>
      <c r="K795" s="63"/>
      <c r="L795" s="61"/>
      <c r="M795" s="206"/>
      <c r="N795" s="42"/>
      <c r="O795" s="42"/>
      <c r="P795" s="42"/>
      <c r="Q795" s="42"/>
      <c r="R795" s="42"/>
      <c r="S795" s="42"/>
      <c r="T795" s="78"/>
      <c r="AT795" s="24" t="s">
        <v>153</v>
      </c>
      <c r="AU795" s="24" t="s">
        <v>82</v>
      </c>
    </row>
    <row r="796" spans="2:65" s="11" customFormat="1" ht="13.5">
      <c r="B796" s="207"/>
      <c r="C796" s="208"/>
      <c r="D796" s="204" t="s">
        <v>155</v>
      </c>
      <c r="E796" s="209" t="s">
        <v>21</v>
      </c>
      <c r="F796" s="210" t="s">
        <v>2237</v>
      </c>
      <c r="G796" s="208"/>
      <c r="H796" s="211">
        <v>6845.1109999999999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2" customFormat="1" ht="27">
      <c r="B797" s="219"/>
      <c r="C797" s="220"/>
      <c r="D797" s="204" t="s">
        <v>155</v>
      </c>
      <c r="E797" s="221" t="s">
        <v>21</v>
      </c>
      <c r="F797" s="222" t="s">
        <v>1671</v>
      </c>
      <c r="G797" s="220"/>
      <c r="H797" s="221" t="s">
        <v>21</v>
      </c>
      <c r="I797" s="223"/>
      <c r="J797" s="220"/>
      <c r="K797" s="220"/>
      <c r="L797" s="224"/>
      <c r="M797" s="225"/>
      <c r="N797" s="226"/>
      <c r="O797" s="226"/>
      <c r="P797" s="226"/>
      <c r="Q797" s="226"/>
      <c r="R797" s="226"/>
      <c r="S797" s="226"/>
      <c r="T797" s="227"/>
      <c r="AT797" s="228" t="s">
        <v>155</v>
      </c>
      <c r="AU797" s="228" t="s">
        <v>82</v>
      </c>
      <c r="AV797" s="12" t="s">
        <v>80</v>
      </c>
      <c r="AW797" s="12" t="s">
        <v>35</v>
      </c>
      <c r="AX797" s="12" t="s">
        <v>72</v>
      </c>
      <c r="AY797" s="228" t="s">
        <v>144</v>
      </c>
    </row>
    <row r="798" spans="2:65" s="1" customFormat="1" ht="16.5" customHeight="1">
      <c r="B798" s="41"/>
      <c r="C798" s="192" t="s">
        <v>1739</v>
      </c>
      <c r="D798" s="192" t="s">
        <v>146</v>
      </c>
      <c r="E798" s="193" t="s">
        <v>1689</v>
      </c>
      <c r="F798" s="194" t="s">
        <v>1690</v>
      </c>
      <c r="G798" s="195" t="s">
        <v>310</v>
      </c>
      <c r="H798" s="196">
        <v>560.98500000000001</v>
      </c>
      <c r="I798" s="197"/>
      <c r="J798" s="198">
        <f>ROUND(I798*H798,2)</f>
        <v>0</v>
      </c>
      <c r="K798" s="194" t="s">
        <v>150</v>
      </c>
      <c r="L798" s="61"/>
      <c r="M798" s="199" t="s">
        <v>21</v>
      </c>
      <c r="N798" s="200" t="s">
        <v>43</v>
      </c>
      <c r="O798" s="42"/>
      <c r="P798" s="201">
        <f>O798*H798</f>
        <v>0</v>
      </c>
      <c r="Q798" s="201">
        <v>0</v>
      </c>
      <c r="R798" s="201">
        <f>Q798*H798</f>
        <v>0</v>
      </c>
      <c r="S798" s="201">
        <v>0</v>
      </c>
      <c r="T798" s="202">
        <f>S798*H798</f>
        <v>0</v>
      </c>
      <c r="AR798" s="24" t="s">
        <v>151</v>
      </c>
      <c r="AT798" s="24" t="s">
        <v>146</v>
      </c>
      <c r="AU798" s="24" t="s">
        <v>82</v>
      </c>
      <c r="AY798" s="24" t="s">
        <v>144</v>
      </c>
      <c r="BE798" s="203">
        <f>IF(N798="základní",J798,0)</f>
        <v>0</v>
      </c>
      <c r="BF798" s="203">
        <f>IF(N798="snížená",J798,0)</f>
        <v>0</v>
      </c>
      <c r="BG798" s="203">
        <f>IF(N798="zákl. přenesená",J798,0)</f>
        <v>0</v>
      </c>
      <c r="BH798" s="203">
        <f>IF(N798="sníž. přenesená",J798,0)</f>
        <v>0</v>
      </c>
      <c r="BI798" s="203">
        <f>IF(N798="nulová",J798,0)</f>
        <v>0</v>
      </c>
      <c r="BJ798" s="24" t="s">
        <v>80</v>
      </c>
      <c r="BK798" s="203">
        <f>ROUND(I798*H798,2)</f>
        <v>0</v>
      </c>
      <c r="BL798" s="24" t="s">
        <v>151</v>
      </c>
      <c r="BM798" s="24" t="s">
        <v>2238</v>
      </c>
    </row>
    <row r="799" spans="2:65" s="1" customFormat="1" ht="13.5">
      <c r="B799" s="41"/>
      <c r="C799" s="63"/>
      <c r="D799" s="204" t="s">
        <v>153</v>
      </c>
      <c r="E799" s="63"/>
      <c r="F799" s="205" t="s">
        <v>1690</v>
      </c>
      <c r="G799" s="63"/>
      <c r="H799" s="63"/>
      <c r="I799" s="163"/>
      <c r="J799" s="63"/>
      <c r="K799" s="63"/>
      <c r="L799" s="61"/>
      <c r="M799" s="206"/>
      <c r="N799" s="42"/>
      <c r="O799" s="42"/>
      <c r="P799" s="42"/>
      <c r="Q799" s="42"/>
      <c r="R799" s="42"/>
      <c r="S799" s="42"/>
      <c r="T799" s="78"/>
      <c r="AT799" s="24" t="s">
        <v>153</v>
      </c>
      <c r="AU799" s="24" t="s">
        <v>82</v>
      </c>
    </row>
    <row r="800" spans="2:65" s="11" customFormat="1" ht="13.5">
      <c r="B800" s="207"/>
      <c r="C800" s="208"/>
      <c r="D800" s="204" t="s">
        <v>155</v>
      </c>
      <c r="E800" s="209" t="s">
        <v>21</v>
      </c>
      <c r="F800" s="210" t="s">
        <v>2239</v>
      </c>
      <c r="G800" s="208"/>
      <c r="H800" s="211">
        <v>467.71899999999999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82</v>
      </c>
      <c r="AV800" s="11" t="s">
        <v>82</v>
      </c>
      <c r="AW800" s="11" t="s">
        <v>35</v>
      </c>
      <c r="AX800" s="11" t="s">
        <v>72</v>
      </c>
      <c r="AY800" s="217" t="s">
        <v>144</v>
      </c>
    </row>
    <row r="801" spans="2:65" s="12" customFormat="1" ht="13.5">
      <c r="B801" s="219"/>
      <c r="C801" s="220"/>
      <c r="D801" s="204" t="s">
        <v>155</v>
      </c>
      <c r="E801" s="221" t="s">
        <v>21</v>
      </c>
      <c r="F801" s="222" t="s">
        <v>1693</v>
      </c>
      <c r="G801" s="220"/>
      <c r="H801" s="221" t="s">
        <v>21</v>
      </c>
      <c r="I801" s="223"/>
      <c r="J801" s="220"/>
      <c r="K801" s="220"/>
      <c r="L801" s="224"/>
      <c r="M801" s="225"/>
      <c r="N801" s="226"/>
      <c r="O801" s="226"/>
      <c r="P801" s="226"/>
      <c r="Q801" s="226"/>
      <c r="R801" s="226"/>
      <c r="S801" s="226"/>
      <c r="T801" s="227"/>
      <c r="AT801" s="228" t="s">
        <v>155</v>
      </c>
      <c r="AU801" s="228" t="s">
        <v>82</v>
      </c>
      <c r="AV801" s="12" t="s">
        <v>80</v>
      </c>
      <c r="AW801" s="12" t="s">
        <v>35</v>
      </c>
      <c r="AX801" s="12" t="s">
        <v>72</v>
      </c>
      <c r="AY801" s="228" t="s">
        <v>144</v>
      </c>
    </row>
    <row r="802" spans="2:65" s="11" customFormat="1" ht="13.5">
      <c r="B802" s="207"/>
      <c r="C802" s="208"/>
      <c r="D802" s="204" t="s">
        <v>155</v>
      </c>
      <c r="E802" s="209" t="s">
        <v>21</v>
      </c>
      <c r="F802" s="210" t="s">
        <v>2240</v>
      </c>
      <c r="G802" s="208"/>
      <c r="H802" s="211">
        <v>93.266000000000005</v>
      </c>
      <c r="I802" s="212"/>
      <c r="J802" s="208"/>
      <c r="K802" s="208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155</v>
      </c>
      <c r="AU802" s="217" t="s">
        <v>82</v>
      </c>
      <c r="AV802" s="11" t="s">
        <v>82</v>
      </c>
      <c r="AW802" s="11" t="s">
        <v>35</v>
      </c>
      <c r="AX802" s="11" t="s">
        <v>72</v>
      </c>
      <c r="AY802" s="217" t="s">
        <v>144</v>
      </c>
    </row>
    <row r="803" spans="2:65" s="13" customFormat="1" ht="13.5">
      <c r="B803" s="245"/>
      <c r="C803" s="246"/>
      <c r="D803" s="204" t="s">
        <v>155</v>
      </c>
      <c r="E803" s="247" t="s">
        <v>21</v>
      </c>
      <c r="F803" s="248" t="s">
        <v>947</v>
      </c>
      <c r="G803" s="246"/>
      <c r="H803" s="249">
        <v>560.98500000000001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AT803" s="255" t="s">
        <v>155</v>
      </c>
      <c r="AU803" s="255" t="s">
        <v>82</v>
      </c>
      <c r="AV803" s="13" t="s">
        <v>151</v>
      </c>
      <c r="AW803" s="13" t="s">
        <v>35</v>
      </c>
      <c r="AX803" s="13" t="s">
        <v>80</v>
      </c>
      <c r="AY803" s="255" t="s">
        <v>144</v>
      </c>
    </row>
    <row r="804" spans="2:65" s="1" customFormat="1" ht="16.5" customHeight="1">
      <c r="B804" s="41"/>
      <c r="C804" s="192" t="s">
        <v>1744</v>
      </c>
      <c r="D804" s="192" t="s">
        <v>146</v>
      </c>
      <c r="E804" s="193" t="s">
        <v>614</v>
      </c>
      <c r="F804" s="194" t="s">
        <v>2241</v>
      </c>
      <c r="G804" s="195" t="s">
        <v>310</v>
      </c>
      <c r="H804" s="196">
        <v>562.923</v>
      </c>
      <c r="I804" s="197"/>
      <c r="J804" s="198">
        <f>ROUND(I804*H804,2)</f>
        <v>0</v>
      </c>
      <c r="K804" s="194" t="s">
        <v>150</v>
      </c>
      <c r="L804" s="61"/>
      <c r="M804" s="199" t="s">
        <v>21</v>
      </c>
      <c r="N804" s="200" t="s">
        <v>43</v>
      </c>
      <c r="O804" s="42"/>
      <c r="P804" s="201">
        <f>O804*H804</f>
        <v>0</v>
      </c>
      <c r="Q804" s="201">
        <v>0</v>
      </c>
      <c r="R804" s="201">
        <f>Q804*H804</f>
        <v>0</v>
      </c>
      <c r="S804" s="201">
        <v>0</v>
      </c>
      <c r="T804" s="202">
        <f>S804*H804</f>
        <v>0</v>
      </c>
      <c r="AR804" s="24" t="s">
        <v>151</v>
      </c>
      <c r="AT804" s="24" t="s">
        <v>146</v>
      </c>
      <c r="AU804" s="24" t="s">
        <v>82</v>
      </c>
      <c r="AY804" s="24" t="s">
        <v>144</v>
      </c>
      <c r="BE804" s="203">
        <f>IF(N804="základní",J804,0)</f>
        <v>0</v>
      </c>
      <c r="BF804" s="203">
        <f>IF(N804="snížená",J804,0)</f>
        <v>0</v>
      </c>
      <c r="BG804" s="203">
        <f>IF(N804="zákl. přenesená",J804,0)</f>
        <v>0</v>
      </c>
      <c r="BH804" s="203">
        <f>IF(N804="sníž. přenesená",J804,0)</f>
        <v>0</v>
      </c>
      <c r="BI804" s="203">
        <f>IF(N804="nulová",J804,0)</f>
        <v>0</v>
      </c>
      <c r="BJ804" s="24" t="s">
        <v>80</v>
      </c>
      <c r="BK804" s="203">
        <f>ROUND(I804*H804,2)</f>
        <v>0</v>
      </c>
      <c r="BL804" s="24" t="s">
        <v>151</v>
      </c>
      <c r="BM804" s="24" t="s">
        <v>2242</v>
      </c>
    </row>
    <row r="805" spans="2:65" s="1" customFormat="1" ht="13.5">
      <c r="B805" s="41"/>
      <c r="C805" s="63"/>
      <c r="D805" s="204" t="s">
        <v>153</v>
      </c>
      <c r="E805" s="63"/>
      <c r="F805" s="205" t="s">
        <v>2241</v>
      </c>
      <c r="G805" s="63"/>
      <c r="H805" s="63"/>
      <c r="I805" s="163"/>
      <c r="J805" s="63"/>
      <c r="K805" s="63"/>
      <c r="L805" s="61"/>
      <c r="M805" s="206"/>
      <c r="N805" s="42"/>
      <c r="O805" s="42"/>
      <c r="P805" s="42"/>
      <c r="Q805" s="42"/>
      <c r="R805" s="42"/>
      <c r="S805" s="42"/>
      <c r="T805" s="78"/>
      <c r="AT805" s="24" t="s">
        <v>153</v>
      </c>
      <c r="AU805" s="24" t="s">
        <v>82</v>
      </c>
    </row>
    <row r="806" spans="2:65" s="12" customFormat="1" ht="13.5">
      <c r="B806" s="219"/>
      <c r="C806" s="220"/>
      <c r="D806" s="204" t="s">
        <v>155</v>
      </c>
      <c r="E806" s="221" t="s">
        <v>21</v>
      </c>
      <c r="F806" s="222" t="s">
        <v>1660</v>
      </c>
      <c r="G806" s="220"/>
      <c r="H806" s="221" t="s">
        <v>21</v>
      </c>
      <c r="I806" s="223"/>
      <c r="J806" s="220"/>
      <c r="K806" s="220"/>
      <c r="L806" s="224"/>
      <c r="M806" s="225"/>
      <c r="N806" s="226"/>
      <c r="O806" s="226"/>
      <c r="P806" s="226"/>
      <c r="Q806" s="226"/>
      <c r="R806" s="226"/>
      <c r="S806" s="226"/>
      <c r="T806" s="227"/>
      <c r="AT806" s="228" t="s">
        <v>155</v>
      </c>
      <c r="AU806" s="228" t="s">
        <v>82</v>
      </c>
      <c r="AV806" s="12" t="s">
        <v>80</v>
      </c>
      <c r="AW806" s="12" t="s">
        <v>35</v>
      </c>
      <c r="AX806" s="12" t="s">
        <v>72</v>
      </c>
      <c r="AY806" s="228" t="s">
        <v>144</v>
      </c>
    </row>
    <row r="807" spans="2:65" s="11" customFormat="1" ht="13.5">
      <c r="B807" s="207"/>
      <c r="C807" s="208"/>
      <c r="D807" s="204" t="s">
        <v>155</v>
      </c>
      <c r="E807" s="209" t="s">
        <v>21</v>
      </c>
      <c r="F807" s="210" t="s">
        <v>2227</v>
      </c>
      <c r="G807" s="208"/>
      <c r="H807" s="211">
        <v>109.098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72</v>
      </c>
      <c r="AY807" s="217" t="s">
        <v>144</v>
      </c>
    </row>
    <row r="808" spans="2:65" s="14" customFormat="1" ht="13.5">
      <c r="B808" s="256"/>
      <c r="C808" s="257"/>
      <c r="D808" s="204" t="s">
        <v>155</v>
      </c>
      <c r="E808" s="258" t="s">
        <v>21</v>
      </c>
      <c r="F808" s="259" t="s">
        <v>1074</v>
      </c>
      <c r="G808" s="257"/>
      <c r="H808" s="260">
        <v>109.098</v>
      </c>
      <c r="I808" s="261"/>
      <c r="J808" s="257"/>
      <c r="K808" s="257"/>
      <c r="L808" s="262"/>
      <c r="M808" s="263"/>
      <c r="N808" s="264"/>
      <c r="O808" s="264"/>
      <c r="P808" s="264"/>
      <c r="Q808" s="264"/>
      <c r="R808" s="264"/>
      <c r="S808" s="264"/>
      <c r="T808" s="265"/>
      <c r="AT808" s="266" t="s">
        <v>155</v>
      </c>
      <c r="AU808" s="266" t="s">
        <v>82</v>
      </c>
      <c r="AV808" s="14" t="s">
        <v>161</v>
      </c>
      <c r="AW808" s="14" t="s">
        <v>35</v>
      </c>
      <c r="AX808" s="14" t="s">
        <v>72</v>
      </c>
      <c r="AY808" s="266" t="s">
        <v>144</v>
      </c>
    </row>
    <row r="809" spans="2:65" s="12" customFormat="1" ht="13.5">
      <c r="B809" s="219"/>
      <c r="C809" s="220"/>
      <c r="D809" s="204" t="s">
        <v>155</v>
      </c>
      <c r="E809" s="221" t="s">
        <v>21</v>
      </c>
      <c r="F809" s="222" t="s">
        <v>1676</v>
      </c>
      <c r="G809" s="220"/>
      <c r="H809" s="221" t="s">
        <v>21</v>
      </c>
      <c r="I809" s="223"/>
      <c r="J809" s="220"/>
      <c r="K809" s="220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155</v>
      </c>
      <c r="AU809" s="228" t="s">
        <v>82</v>
      </c>
      <c r="AV809" s="12" t="s">
        <v>80</v>
      </c>
      <c r="AW809" s="12" t="s">
        <v>35</v>
      </c>
      <c r="AX809" s="12" t="s">
        <v>72</v>
      </c>
      <c r="AY809" s="228" t="s">
        <v>144</v>
      </c>
    </row>
    <row r="810" spans="2:65" s="11" customFormat="1" ht="13.5">
      <c r="B810" s="207"/>
      <c r="C810" s="208"/>
      <c r="D810" s="204" t="s">
        <v>155</v>
      </c>
      <c r="E810" s="209" t="s">
        <v>21</v>
      </c>
      <c r="F810" s="210" t="s">
        <v>2232</v>
      </c>
      <c r="G810" s="208"/>
      <c r="H810" s="211">
        <v>364.375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155</v>
      </c>
      <c r="AU810" s="217" t="s">
        <v>82</v>
      </c>
      <c r="AV810" s="11" t="s">
        <v>82</v>
      </c>
      <c r="AW810" s="11" t="s">
        <v>35</v>
      </c>
      <c r="AX810" s="11" t="s">
        <v>72</v>
      </c>
      <c r="AY810" s="217" t="s">
        <v>144</v>
      </c>
    </row>
    <row r="811" spans="2:65" s="11" customFormat="1" ht="13.5">
      <c r="B811" s="207"/>
      <c r="C811" s="208"/>
      <c r="D811" s="204" t="s">
        <v>155</v>
      </c>
      <c r="E811" s="209" t="s">
        <v>21</v>
      </c>
      <c r="F811" s="210" t="s">
        <v>2233</v>
      </c>
      <c r="G811" s="208"/>
      <c r="H811" s="211">
        <v>70.924999999999997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155</v>
      </c>
      <c r="AU811" s="217" t="s">
        <v>82</v>
      </c>
      <c r="AV811" s="11" t="s">
        <v>82</v>
      </c>
      <c r="AW811" s="11" t="s">
        <v>35</v>
      </c>
      <c r="AX811" s="11" t="s">
        <v>72</v>
      </c>
      <c r="AY811" s="217" t="s">
        <v>144</v>
      </c>
    </row>
    <row r="812" spans="2:65" s="11" customFormat="1" ht="13.5">
      <c r="B812" s="207"/>
      <c r="C812" s="208"/>
      <c r="D812" s="204" t="s">
        <v>155</v>
      </c>
      <c r="E812" s="209" t="s">
        <v>21</v>
      </c>
      <c r="F812" s="210" t="s">
        <v>2234</v>
      </c>
      <c r="G812" s="208"/>
      <c r="H812" s="211">
        <v>18.524999999999999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155</v>
      </c>
      <c r="AU812" s="217" t="s">
        <v>82</v>
      </c>
      <c r="AV812" s="11" t="s">
        <v>82</v>
      </c>
      <c r="AW812" s="11" t="s">
        <v>35</v>
      </c>
      <c r="AX812" s="11" t="s">
        <v>72</v>
      </c>
      <c r="AY812" s="217" t="s">
        <v>144</v>
      </c>
    </row>
    <row r="813" spans="2:65" s="14" customFormat="1" ht="13.5">
      <c r="B813" s="256"/>
      <c r="C813" s="257"/>
      <c r="D813" s="204" t="s">
        <v>155</v>
      </c>
      <c r="E813" s="258" t="s">
        <v>21</v>
      </c>
      <c r="F813" s="259" t="s">
        <v>1074</v>
      </c>
      <c r="G813" s="257"/>
      <c r="H813" s="260">
        <v>453.82499999999999</v>
      </c>
      <c r="I813" s="261"/>
      <c r="J813" s="257"/>
      <c r="K813" s="257"/>
      <c r="L813" s="262"/>
      <c r="M813" s="263"/>
      <c r="N813" s="264"/>
      <c r="O813" s="264"/>
      <c r="P813" s="264"/>
      <c r="Q813" s="264"/>
      <c r="R813" s="264"/>
      <c r="S813" s="264"/>
      <c r="T813" s="265"/>
      <c r="AT813" s="266" t="s">
        <v>155</v>
      </c>
      <c r="AU813" s="266" t="s">
        <v>82</v>
      </c>
      <c r="AV813" s="14" t="s">
        <v>161</v>
      </c>
      <c r="AW813" s="14" t="s">
        <v>35</v>
      </c>
      <c r="AX813" s="14" t="s">
        <v>72</v>
      </c>
      <c r="AY813" s="266" t="s">
        <v>144</v>
      </c>
    </row>
    <row r="814" spans="2:65" s="13" customFormat="1" ht="13.5">
      <c r="B814" s="245"/>
      <c r="C814" s="246"/>
      <c r="D814" s="204" t="s">
        <v>155</v>
      </c>
      <c r="E814" s="247" t="s">
        <v>21</v>
      </c>
      <c r="F814" s="248" t="s">
        <v>947</v>
      </c>
      <c r="G814" s="246"/>
      <c r="H814" s="249">
        <v>562.923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AT814" s="255" t="s">
        <v>155</v>
      </c>
      <c r="AU814" s="255" t="s">
        <v>82</v>
      </c>
      <c r="AV814" s="13" t="s">
        <v>151</v>
      </c>
      <c r="AW814" s="13" t="s">
        <v>35</v>
      </c>
      <c r="AX814" s="13" t="s">
        <v>80</v>
      </c>
      <c r="AY814" s="255" t="s">
        <v>144</v>
      </c>
    </row>
    <row r="815" spans="2:65" s="10" customFormat="1" ht="29.85" customHeight="1">
      <c r="B815" s="176"/>
      <c r="C815" s="177"/>
      <c r="D815" s="178" t="s">
        <v>71</v>
      </c>
      <c r="E815" s="190" t="s">
        <v>619</v>
      </c>
      <c r="F815" s="190" t="s">
        <v>620</v>
      </c>
      <c r="G815" s="177"/>
      <c r="H815" s="177"/>
      <c r="I815" s="180"/>
      <c r="J815" s="191">
        <f>BK815</f>
        <v>0</v>
      </c>
      <c r="K815" s="177"/>
      <c r="L815" s="182"/>
      <c r="M815" s="183"/>
      <c r="N815" s="184"/>
      <c r="O815" s="184"/>
      <c r="P815" s="185">
        <f>SUM(P816:P817)</f>
        <v>0</v>
      </c>
      <c r="Q815" s="184"/>
      <c r="R815" s="185">
        <f>SUM(R816:R817)</f>
        <v>0</v>
      </c>
      <c r="S815" s="184"/>
      <c r="T815" s="186">
        <f>SUM(T816:T817)</f>
        <v>0</v>
      </c>
      <c r="AR815" s="187" t="s">
        <v>80</v>
      </c>
      <c r="AT815" s="188" t="s">
        <v>71</v>
      </c>
      <c r="AU815" s="188" t="s">
        <v>80</v>
      </c>
      <c r="AY815" s="187" t="s">
        <v>144</v>
      </c>
      <c r="BK815" s="189">
        <f>SUM(BK816:BK817)</f>
        <v>0</v>
      </c>
    </row>
    <row r="816" spans="2:65" s="1" customFormat="1" ht="25.5" customHeight="1">
      <c r="B816" s="41"/>
      <c r="C816" s="192" t="s">
        <v>1753</v>
      </c>
      <c r="D816" s="192" t="s">
        <v>146</v>
      </c>
      <c r="E816" s="193" t="s">
        <v>1698</v>
      </c>
      <c r="F816" s="194" t="s">
        <v>1699</v>
      </c>
      <c r="G816" s="195" t="s">
        <v>310</v>
      </c>
      <c r="H816" s="196">
        <v>878.029</v>
      </c>
      <c r="I816" s="197"/>
      <c r="J816" s="198">
        <f>ROUND(I816*H816,2)</f>
        <v>0</v>
      </c>
      <c r="K816" s="194" t="s">
        <v>150</v>
      </c>
      <c r="L816" s="61"/>
      <c r="M816" s="199" t="s">
        <v>21</v>
      </c>
      <c r="N816" s="200" t="s">
        <v>43</v>
      </c>
      <c r="O816" s="42"/>
      <c r="P816" s="201">
        <f>O816*H816</f>
        <v>0</v>
      </c>
      <c r="Q816" s="201">
        <v>0</v>
      </c>
      <c r="R816" s="201">
        <f>Q816*H816</f>
        <v>0</v>
      </c>
      <c r="S816" s="201">
        <v>0</v>
      </c>
      <c r="T816" s="202">
        <f>S816*H816</f>
        <v>0</v>
      </c>
      <c r="AR816" s="24" t="s">
        <v>151</v>
      </c>
      <c r="AT816" s="24" t="s">
        <v>146</v>
      </c>
      <c r="AU816" s="24" t="s">
        <v>82</v>
      </c>
      <c r="AY816" s="24" t="s">
        <v>144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80</v>
      </c>
      <c r="BK816" s="203">
        <f>ROUND(I816*H816,2)</f>
        <v>0</v>
      </c>
      <c r="BL816" s="24" t="s">
        <v>151</v>
      </c>
      <c r="BM816" s="24" t="s">
        <v>2243</v>
      </c>
    </row>
    <row r="817" spans="2:65" s="1" customFormat="1" ht="13.5">
      <c r="B817" s="41"/>
      <c r="C817" s="63"/>
      <c r="D817" s="204" t="s">
        <v>153</v>
      </c>
      <c r="E817" s="63"/>
      <c r="F817" s="205" t="s">
        <v>1699</v>
      </c>
      <c r="G817" s="63"/>
      <c r="H817" s="63"/>
      <c r="I817" s="163"/>
      <c r="J817" s="63"/>
      <c r="K817" s="63"/>
      <c r="L817" s="61"/>
      <c r="M817" s="206"/>
      <c r="N817" s="42"/>
      <c r="O817" s="42"/>
      <c r="P817" s="42"/>
      <c r="Q817" s="42"/>
      <c r="R817" s="42"/>
      <c r="S817" s="42"/>
      <c r="T817" s="78"/>
      <c r="AT817" s="24" t="s">
        <v>153</v>
      </c>
      <c r="AU817" s="24" t="s">
        <v>82</v>
      </c>
    </row>
    <row r="818" spans="2:65" s="10" customFormat="1" ht="37.35" customHeight="1">
      <c r="B818" s="176"/>
      <c r="C818" s="177"/>
      <c r="D818" s="178" t="s">
        <v>71</v>
      </c>
      <c r="E818" s="179" t="s">
        <v>1701</v>
      </c>
      <c r="F818" s="179" t="s">
        <v>2244</v>
      </c>
      <c r="G818" s="177"/>
      <c r="H818" s="177"/>
      <c r="I818" s="180"/>
      <c r="J818" s="181">
        <f>BK818</f>
        <v>0</v>
      </c>
      <c r="K818" s="177"/>
      <c r="L818" s="182"/>
      <c r="M818" s="183"/>
      <c r="N818" s="184"/>
      <c r="O818" s="184"/>
      <c r="P818" s="185">
        <f>P819</f>
        <v>0</v>
      </c>
      <c r="Q818" s="184"/>
      <c r="R818" s="185">
        <f>R819</f>
        <v>0.90671799999999991</v>
      </c>
      <c r="S818" s="184"/>
      <c r="T818" s="186">
        <f>T819</f>
        <v>0</v>
      </c>
      <c r="AR818" s="187" t="s">
        <v>82</v>
      </c>
      <c r="AT818" s="188" t="s">
        <v>71</v>
      </c>
      <c r="AU818" s="188" t="s">
        <v>72</v>
      </c>
      <c r="AY818" s="187" t="s">
        <v>144</v>
      </c>
      <c r="BK818" s="189">
        <f>BK819</f>
        <v>0</v>
      </c>
    </row>
    <row r="819" spans="2:65" s="10" customFormat="1" ht="19.899999999999999" customHeight="1">
      <c r="B819" s="176"/>
      <c r="C819" s="177"/>
      <c r="D819" s="178" t="s">
        <v>71</v>
      </c>
      <c r="E819" s="190" t="s">
        <v>1703</v>
      </c>
      <c r="F819" s="190" t="s">
        <v>1704</v>
      </c>
      <c r="G819" s="177"/>
      <c r="H819" s="177"/>
      <c r="I819" s="180"/>
      <c r="J819" s="191">
        <f>BK819</f>
        <v>0</v>
      </c>
      <c r="K819" s="177"/>
      <c r="L819" s="182"/>
      <c r="M819" s="183"/>
      <c r="N819" s="184"/>
      <c r="O819" s="184"/>
      <c r="P819" s="185">
        <f>SUM(P820:P860)</f>
        <v>0</v>
      </c>
      <c r="Q819" s="184"/>
      <c r="R819" s="185">
        <f>SUM(R820:R860)</f>
        <v>0.90671799999999991</v>
      </c>
      <c r="S819" s="184"/>
      <c r="T819" s="186">
        <f>SUM(T820:T860)</f>
        <v>0</v>
      </c>
      <c r="AR819" s="187" t="s">
        <v>82</v>
      </c>
      <c r="AT819" s="188" t="s">
        <v>71</v>
      </c>
      <c r="AU819" s="188" t="s">
        <v>80</v>
      </c>
      <c r="AY819" s="187" t="s">
        <v>144</v>
      </c>
      <c r="BK819" s="189">
        <f>SUM(BK820:BK860)</f>
        <v>0</v>
      </c>
    </row>
    <row r="820" spans="2:65" s="1" customFormat="1" ht="16.5" customHeight="1">
      <c r="B820" s="41"/>
      <c r="C820" s="192" t="s">
        <v>1756</v>
      </c>
      <c r="D820" s="192" t="s">
        <v>146</v>
      </c>
      <c r="E820" s="193" t="s">
        <v>1706</v>
      </c>
      <c r="F820" s="194" t="s">
        <v>1707</v>
      </c>
      <c r="G820" s="195" t="s">
        <v>149</v>
      </c>
      <c r="H820" s="196">
        <v>183.82</v>
      </c>
      <c r="I820" s="197"/>
      <c r="J820" s="198">
        <f>ROUND(I820*H820,2)</f>
        <v>0</v>
      </c>
      <c r="K820" s="194" t="s">
        <v>150</v>
      </c>
      <c r="L820" s="61"/>
      <c r="M820" s="199" t="s">
        <v>21</v>
      </c>
      <c r="N820" s="200" t="s">
        <v>43</v>
      </c>
      <c r="O820" s="42"/>
      <c r="P820" s="201">
        <f>O820*H820</f>
        <v>0</v>
      </c>
      <c r="Q820" s="201">
        <v>0</v>
      </c>
      <c r="R820" s="201">
        <f>Q820*H820</f>
        <v>0</v>
      </c>
      <c r="S820" s="201">
        <v>0</v>
      </c>
      <c r="T820" s="202">
        <f>S820*H820</f>
        <v>0</v>
      </c>
      <c r="AR820" s="24" t="s">
        <v>253</v>
      </c>
      <c r="AT820" s="24" t="s">
        <v>146</v>
      </c>
      <c r="AU820" s="24" t="s">
        <v>82</v>
      </c>
      <c r="AY820" s="24" t="s">
        <v>144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24" t="s">
        <v>80</v>
      </c>
      <c r="BK820" s="203">
        <f>ROUND(I820*H820,2)</f>
        <v>0</v>
      </c>
      <c r="BL820" s="24" t="s">
        <v>253</v>
      </c>
      <c r="BM820" s="24" t="s">
        <v>2245</v>
      </c>
    </row>
    <row r="821" spans="2:65" s="1" customFormat="1" ht="13.5">
      <c r="B821" s="41"/>
      <c r="C821" s="63"/>
      <c r="D821" s="204" t="s">
        <v>153</v>
      </c>
      <c r="E821" s="63"/>
      <c r="F821" s="205" t="s">
        <v>1707</v>
      </c>
      <c r="G821" s="63"/>
      <c r="H821" s="63"/>
      <c r="I821" s="163"/>
      <c r="J821" s="63"/>
      <c r="K821" s="63"/>
      <c r="L821" s="61"/>
      <c r="M821" s="206"/>
      <c r="N821" s="42"/>
      <c r="O821" s="42"/>
      <c r="P821" s="42"/>
      <c r="Q821" s="42"/>
      <c r="R821" s="42"/>
      <c r="S821" s="42"/>
      <c r="T821" s="78"/>
      <c r="AT821" s="24" t="s">
        <v>153</v>
      </c>
      <c r="AU821" s="24" t="s">
        <v>82</v>
      </c>
    </row>
    <row r="822" spans="2:65" s="12" customFormat="1" ht="13.5">
      <c r="B822" s="219"/>
      <c r="C822" s="220"/>
      <c r="D822" s="204" t="s">
        <v>155</v>
      </c>
      <c r="E822" s="221" t="s">
        <v>21</v>
      </c>
      <c r="F822" s="222" t="s">
        <v>1709</v>
      </c>
      <c r="G822" s="220"/>
      <c r="H822" s="221" t="s">
        <v>21</v>
      </c>
      <c r="I822" s="223"/>
      <c r="J822" s="220"/>
      <c r="K822" s="220"/>
      <c r="L822" s="224"/>
      <c r="M822" s="225"/>
      <c r="N822" s="226"/>
      <c r="O822" s="226"/>
      <c r="P822" s="226"/>
      <c r="Q822" s="226"/>
      <c r="R822" s="226"/>
      <c r="S822" s="226"/>
      <c r="T822" s="227"/>
      <c r="AT822" s="228" t="s">
        <v>155</v>
      </c>
      <c r="AU822" s="228" t="s">
        <v>82</v>
      </c>
      <c r="AV822" s="12" t="s">
        <v>80</v>
      </c>
      <c r="AW822" s="12" t="s">
        <v>35</v>
      </c>
      <c r="AX822" s="12" t="s">
        <v>72</v>
      </c>
      <c r="AY822" s="228" t="s">
        <v>144</v>
      </c>
    </row>
    <row r="823" spans="2:65" s="11" customFormat="1" ht="13.5">
      <c r="B823" s="207"/>
      <c r="C823" s="208"/>
      <c r="D823" s="204" t="s">
        <v>155</v>
      </c>
      <c r="E823" s="209" t="s">
        <v>21</v>
      </c>
      <c r="F823" s="210" t="s">
        <v>2246</v>
      </c>
      <c r="G823" s="208"/>
      <c r="H823" s="211">
        <v>47.94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155</v>
      </c>
      <c r="AU823" s="217" t="s">
        <v>82</v>
      </c>
      <c r="AV823" s="11" t="s">
        <v>82</v>
      </c>
      <c r="AW823" s="11" t="s">
        <v>35</v>
      </c>
      <c r="AX823" s="11" t="s">
        <v>72</v>
      </c>
      <c r="AY823" s="217" t="s">
        <v>144</v>
      </c>
    </row>
    <row r="824" spans="2:65" s="11" customFormat="1" ht="13.5">
      <c r="B824" s="207"/>
      <c r="C824" s="208"/>
      <c r="D824" s="204" t="s">
        <v>155</v>
      </c>
      <c r="E824" s="209" t="s">
        <v>21</v>
      </c>
      <c r="F824" s="210" t="s">
        <v>2247</v>
      </c>
      <c r="G824" s="208"/>
      <c r="H824" s="211">
        <v>16.170000000000002</v>
      </c>
      <c r="I824" s="212"/>
      <c r="J824" s="208"/>
      <c r="K824" s="208"/>
      <c r="L824" s="213"/>
      <c r="M824" s="214"/>
      <c r="N824" s="215"/>
      <c r="O824" s="215"/>
      <c r="P824" s="215"/>
      <c r="Q824" s="215"/>
      <c r="R824" s="215"/>
      <c r="S824" s="215"/>
      <c r="T824" s="216"/>
      <c r="AT824" s="217" t="s">
        <v>155</v>
      </c>
      <c r="AU824" s="217" t="s">
        <v>82</v>
      </c>
      <c r="AV824" s="11" t="s">
        <v>82</v>
      </c>
      <c r="AW824" s="11" t="s">
        <v>35</v>
      </c>
      <c r="AX824" s="11" t="s">
        <v>72</v>
      </c>
      <c r="AY824" s="217" t="s">
        <v>144</v>
      </c>
    </row>
    <row r="825" spans="2:65" s="11" customFormat="1" ht="40.5">
      <c r="B825" s="207"/>
      <c r="C825" s="208"/>
      <c r="D825" s="204" t="s">
        <v>155</v>
      </c>
      <c r="E825" s="209" t="s">
        <v>21</v>
      </c>
      <c r="F825" s="210" t="s">
        <v>2248</v>
      </c>
      <c r="G825" s="208"/>
      <c r="H825" s="211">
        <v>59.186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155</v>
      </c>
      <c r="AU825" s="217" t="s">
        <v>82</v>
      </c>
      <c r="AV825" s="11" t="s">
        <v>82</v>
      </c>
      <c r="AW825" s="11" t="s">
        <v>35</v>
      </c>
      <c r="AX825" s="11" t="s">
        <v>72</v>
      </c>
      <c r="AY825" s="217" t="s">
        <v>144</v>
      </c>
    </row>
    <row r="826" spans="2:65" s="11" customFormat="1" ht="40.5">
      <c r="B826" s="207"/>
      <c r="C826" s="208"/>
      <c r="D826" s="204" t="s">
        <v>155</v>
      </c>
      <c r="E826" s="209" t="s">
        <v>21</v>
      </c>
      <c r="F826" s="210" t="s">
        <v>2249</v>
      </c>
      <c r="G826" s="208"/>
      <c r="H826" s="211">
        <v>60.524000000000001</v>
      </c>
      <c r="I826" s="212"/>
      <c r="J826" s="208"/>
      <c r="K826" s="208"/>
      <c r="L826" s="213"/>
      <c r="M826" s="214"/>
      <c r="N826" s="215"/>
      <c r="O826" s="215"/>
      <c r="P826" s="215"/>
      <c r="Q826" s="215"/>
      <c r="R826" s="215"/>
      <c r="S826" s="215"/>
      <c r="T826" s="216"/>
      <c r="AT826" s="217" t="s">
        <v>155</v>
      </c>
      <c r="AU826" s="217" t="s">
        <v>82</v>
      </c>
      <c r="AV826" s="11" t="s">
        <v>82</v>
      </c>
      <c r="AW826" s="11" t="s">
        <v>35</v>
      </c>
      <c r="AX826" s="11" t="s">
        <v>72</v>
      </c>
      <c r="AY826" s="217" t="s">
        <v>144</v>
      </c>
    </row>
    <row r="827" spans="2:65" s="13" customFormat="1" ht="13.5">
      <c r="B827" s="245"/>
      <c r="C827" s="246"/>
      <c r="D827" s="204" t="s">
        <v>155</v>
      </c>
      <c r="E827" s="247" t="s">
        <v>21</v>
      </c>
      <c r="F827" s="248" t="s">
        <v>947</v>
      </c>
      <c r="G827" s="246"/>
      <c r="H827" s="249">
        <v>183.82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AT827" s="255" t="s">
        <v>155</v>
      </c>
      <c r="AU827" s="255" t="s">
        <v>82</v>
      </c>
      <c r="AV827" s="13" t="s">
        <v>151</v>
      </c>
      <c r="AW827" s="13" t="s">
        <v>35</v>
      </c>
      <c r="AX827" s="13" t="s">
        <v>80</v>
      </c>
      <c r="AY827" s="255" t="s">
        <v>144</v>
      </c>
    </row>
    <row r="828" spans="2:65" s="1" customFormat="1" ht="16.5" customHeight="1">
      <c r="B828" s="41"/>
      <c r="C828" s="229" t="s">
        <v>1763</v>
      </c>
      <c r="D828" s="229" t="s">
        <v>273</v>
      </c>
      <c r="E828" s="230" t="s">
        <v>1716</v>
      </c>
      <c r="F828" s="231" t="s">
        <v>1717</v>
      </c>
      <c r="G828" s="232" t="s">
        <v>310</v>
      </c>
      <c r="H828" s="233">
        <v>8.1000000000000003E-2</v>
      </c>
      <c r="I828" s="234"/>
      <c r="J828" s="235">
        <f>ROUND(I828*H828,2)</f>
        <v>0</v>
      </c>
      <c r="K828" s="231" t="s">
        <v>150</v>
      </c>
      <c r="L828" s="236"/>
      <c r="M828" s="237" t="s">
        <v>21</v>
      </c>
      <c r="N828" s="238" t="s">
        <v>43</v>
      </c>
      <c r="O828" s="42"/>
      <c r="P828" s="201">
        <f>O828*H828</f>
        <v>0</v>
      </c>
      <c r="Q828" s="201">
        <v>1</v>
      </c>
      <c r="R828" s="201">
        <f>Q828*H828</f>
        <v>8.1000000000000003E-2</v>
      </c>
      <c r="S828" s="201">
        <v>0</v>
      </c>
      <c r="T828" s="202">
        <f>S828*H828</f>
        <v>0</v>
      </c>
      <c r="AR828" s="24" t="s">
        <v>351</v>
      </c>
      <c r="AT828" s="24" t="s">
        <v>273</v>
      </c>
      <c r="AU828" s="24" t="s">
        <v>82</v>
      </c>
      <c r="AY828" s="24" t="s">
        <v>144</v>
      </c>
      <c r="BE828" s="203">
        <f>IF(N828="základní",J828,0)</f>
        <v>0</v>
      </c>
      <c r="BF828" s="203">
        <f>IF(N828="snížená",J828,0)</f>
        <v>0</v>
      </c>
      <c r="BG828" s="203">
        <f>IF(N828="zákl. přenesená",J828,0)</f>
        <v>0</v>
      </c>
      <c r="BH828" s="203">
        <f>IF(N828="sníž. přenesená",J828,0)</f>
        <v>0</v>
      </c>
      <c r="BI828" s="203">
        <f>IF(N828="nulová",J828,0)</f>
        <v>0</v>
      </c>
      <c r="BJ828" s="24" t="s">
        <v>80</v>
      </c>
      <c r="BK828" s="203">
        <f>ROUND(I828*H828,2)</f>
        <v>0</v>
      </c>
      <c r="BL828" s="24" t="s">
        <v>253</v>
      </c>
      <c r="BM828" s="24" t="s">
        <v>2250</v>
      </c>
    </row>
    <row r="829" spans="2:65" s="1" customFormat="1" ht="13.5">
      <c r="B829" s="41"/>
      <c r="C829" s="63"/>
      <c r="D829" s="204" t="s">
        <v>153</v>
      </c>
      <c r="E829" s="63"/>
      <c r="F829" s="205" t="s">
        <v>1717</v>
      </c>
      <c r="G829" s="63"/>
      <c r="H829" s="63"/>
      <c r="I829" s="163"/>
      <c r="J829" s="63"/>
      <c r="K829" s="63"/>
      <c r="L829" s="61"/>
      <c r="M829" s="206"/>
      <c r="N829" s="42"/>
      <c r="O829" s="42"/>
      <c r="P829" s="42"/>
      <c r="Q829" s="42"/>
      <c r="R829" s="42"/>
      <c r="S829" s="42"/>
      <c r="T829" s="78"/>
      <c r="AT829" s="24" t="s">
        <v>153</v>
      </c>
      <c r="AU829" s="24" t="s">
        <v>82</v>
      </c>
    </row>
    <row r="830" spans="2:65" s="12" customFormat="1" ht="13.5">
      <c r="B830" s="219"/>
      <c r="C830" s="220"/>
      <c r="D830" s="204" t="s">
        <v>155</v>
      </c>
      <c r="E830" s="221" t="s">
        <v>21</v>
      </c>
      <c r="F830" s="222" t="s">
        <v>1719</v>
      </c>
      <c r="G830" s="220"/>
      <c r="H830" s="221" t="s">
        <v>21</v>
      </c>
      <c r="I830" s="223"/>
      <c r="J830" s="220"/>
      <c r="K830" s="220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155</v>
      </c>
      <c r="AU830" s="228" t="s">
        <v>82</v>
      </c>
      <c r="AV830" s="12" t="s">
        <v>80</v>
      </c>
      <c r="AW830" s="12" t="s">
        <v>35</v>
      </c>
      <c r="AX830" s="12" t="s">
        <v>72</v>
      </c>
      <c r="AY830" s="228" t="s">
        <v>144</v>
      </c>
    </row>
    <row r="831" spans="2:65" s="11" customFormat="1" ht="13.5">
      <c r="B831" s="207"/>
      <c r="C831" s="208"/>
      <c r="D831" s="204" t="s">
        <v>155</v>
      </c>
      <c r="E831" s="209" t="s">
        <v>21</v>
      </c>
      <c r="F831" s="210" t="s">
        <v>2251</v>
      </c>
      <c r="G831" s="208"/>
      <c r="H831" s="211">
        <v>8.1000000000000003E-2</v>
      </c>
      <c r="I831" s="212"/>
      <c r="J831" s="208"/>
      <c r="K831" s="208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155</v>
      </c>
      <c r="AU831" s="217" t="s">
        <v>82</v>
      </c>
      <c r="AV831" s="11" t="s">
        <v>82</v>
      </c>
      <c r="AW831" s="11" t="s">
        <v>35</v>
      </c>
      <c r="AX831" s="11" t="s">
        <v>80</v>
      </c>
      <c r="AY831" s="217" t="s">
        <v>144</v>
      </c>
    </row>
    <row r="832" spans="2:65" s="1" customFormat="1" ht="16.5" customHeight="1">
      <c r="B832" s="41"/>
      <c r="C832" s="192" t="s">
        <v>1768</v>
      </c>
      <c r="D832" s="192" t="s">
        <v>146</v>
      </c>
      <c r="E832" s="193" t="s">
        <v>1722</v>
      </c>
      <c r="F832" s="194" t="s">
        <v>1723</v>
      </c>
      <c r="G832" s="195" t="s">
        <v>149</v>
      </c>
      <c r="H832" s="196">
        <v>367.64</v>
      </c>
      <c r="I832" s="197"/>
      <c r="J832" s="198">
        <f>ROUND(I832*H832,2)</f>
        <v>0</v>
      </c>
      <c r="K832" s="194" t="s">
        <v>150</v>
      </c>
      <c r="L832" s="61"/>
      <c r="M832" s="199" t="s">
        <v>21</v>
      </c>
      <c r="N832" s="200" t="s">
        <v>43</v>
      </c>
      <c r="O832" s="42"/>
      <c r="P832" s="201">
        <f>O832*H832</f>
        <v>0</v>
      </c>
      <c r="Q832" s="201">
        <v>0</v>
      </c>
      <c r="R832" s="201">
        <f>Q832*H832</f>
        <v>0</v>
      </c>
      <c r="S832" s="201">
        <v>0</v>
      </c>
      <c r="T832" s="202">
        <f>S832*H832</f>
        <v>0</v>
      </c>
      <c r="AR832" s="24" t="s">
        <v>253</v>
      </c>
      <c r="AT832" s="24" t="s">
        <v>146</v>
      </c>
      <c r="AU832" s="24" t="s">
        <v>82</v>
      </c>
      <c r="AY832" s="24" t="s">
        <v>144</v>
      </c>
      <c r="BE832" s="203">
        <f>IF(N832="základní",J832,0)</f>
        <v>0</v>
      </c>
      <c r="BF832" s="203">
        <f>IF(N832="snížená",J832,0)</f>
        <v>0</v>
      </c>
      <c r="BG832" s="203">
        <f>IF(N832="zákl. přenesená",J832,0)</f>
        <v>0</v>
      </c>
      <c r="BH832" s="203">
        <f>IF(N832="sníž. přenesená",J832,0)</f>
        <v>0</v>
      </c>
      <c r="BI832" s="203">
        <f>IF(N832="nulová",J832,0)</f>
        <v>0</v>
      </c>
      <c r="BJ832" s="24" t="s">
        <v>80</v>
      </c>
      <c r="BK832" s="203">
        <f>ROUND(I832*H832,2)</f>
        <v>0</v>
      </c>
      <c r="BL832" s="24" t="s">
        <v>253</v>
      </c>
      <c r="BM832" s="24" t="s">
        <v>2252</v>
      </c>
    </row>
    <row r="833" spans="2:65" s="1" customFormat="1" ht="13.5">
      <c r="B833" s="41"/>
      <c r="C833" s="63"/>
      <c r="D833" s="204" t="s">
        <v>153</v>
      </c>
      <c r="E833" s="63"/>
      <c r="F833" s="205" t="s">
        <v>1723</v>
      </c>
      <c r="G833" s="63"/>
      <c r="H833" s="63"/>
      <c r="I833" s="163"/>
      <c r="J833" s="63"/>
      <c r="K833" s="63"/>
      <c r="L833" s="61"/>
      <c r="M833" s="206"/>
      <c r="N833" s="42"/>
      <c r="O833" s="42"/>
      <c r="P833" s="42"/>
      <c r="Q833" s="42"/>
      <c r="R833" s="42"/>
      <c r="S833" s="42"/>
      <c r="T833" s="78"/>
      <c r="AT833" s="24" t="s">
        <v>153</v>
      </c>
      <c r="AU833" s="24" t="s">
        <v>82</v>
      </c>
    </row>
    <row r="834" spans="2:65" s="12" customFormat="1" ht="13.5">
      <c r="B834" s="219"/>
      <c r="C834" s="220"/>
      <c r="D834" s="204" t="s">
        <v>155</v>
      </c>
      <c r="E834" s="221" t="s">
        <v>21</v>
      </c>
      <c r="F834" s="222" t="s">
        <v>1709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2" customFormat="1" ht="13.5">
      <c r="B835" s="219"/>
      <c r="C835" s="220"/>
      <c r="D835" s="204" t="s">
        <v>155</v>
      </c>
      <c r="E835" s="221" t="s">
        <v>21</v>
      </c>
      <c r="F835" s="222" t="s">
        <v>1725</v>
      </c>
      <c r="G835" s="220"/>
      <c r="H835" s="221" t="s">
        <v>21</v>
      </c>
      <c r="I835" s="223"/>
      <c r="J835" s="220"/>
      <c r="K835" s="220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155</v>
      </c>
      <c r="AU835" s="228" t="s">
        <v>82</v>
      </c>
      <c r="AV835" s="12" t="s">
        <v>80</v>
      </c>
      <c r="AW835" s="12" t="s">
        <v>35</v>
      </c>
      <c r="AX835" s="12" t="s">
        <v>72</v>
      </c>
      <c r="AY835" s="228" t="s">
        <v>144</v>
      </c>
    </row>
    <row r="836" spans="2:65" s="11" customFormat="1" ht="13.5">
      <c r="B836" s="207"/>
      <c r="C836" s="208"/>
      <c r="D836" s="204" t="s">
        <v>155</v>
      </c>
      <c r="E836" s="209" t="s">
        <v>21</v>
      </c>
      <c r="F836" s="210" t="s">
        <v>2253</v>
      </c>
      <c r="G836" s="208"/>
      <c r="H836" s="211">
        <v>367.64</v>
      </c>
      <c r="I836" s="212"/>
      <c r="J836" s="208"/>
      <c r="K836" s="208"/>
      <c r="L836" s="213"/>
      <c r="M836" s="214"/>
      <c r="N836" s="215"/>
      <c r="O836" s="215"/>
      <c r="P836" s="215"/>
      <c r="Q836" s="215"/>
      <c r="R836" s="215"/>
      <c r="S836" s="215"/>
      <c r="T836" s="216"/>
      <c r="AT836" s="217" t="s">
        <v>155</v>
      </c>
      <c r="AU836" s="217" t="s">
        <v>82</v>
      </c>
      <c r="AV836" s="11" t="s">
        <v>82</v>
      </c>
      <c r="AW836" s="11" t="s">
        <v>35</v>
      </c>
      <c r="AX836" s="11" t="s">
        <v>80</v>
      </c>
      <c r="AY836" s="217" t="s">
        <v>144</v>
      </c>
    </row>
    <row r="837" spans="2:65" s="1" customFormat="1" ht="16.5" customHeight="1">
      <c r="B837" s="41"/>
      <c r="C837" s="229" t="s">
        <v>1774</v>
      </c>
      <c r="D837" s="229" t="s">
        <v>273</v>
      </c>
      <c r="E837" s="230" t="s">
        <v>1728</v>
      </c>
      <c r="F837" s="231" t="s">
        <v>1729</v>
      </c>
      <c r="G837" s="232" t="s">
        <v>310</v>
      </c>
      <c r="H837" s="233">
        <v>0.20200000000000001</v>
      </c>
      <c r="I837" s="234"/>
      <c r="J837" s="235">
        <f>ROUND(I837*H837,2)</f>
        <v>0</v>
      </c>
      <c r="K837" s="231" t="s">
        <v>150</v>
      </c>
      <c r="L837" s="236"/>
      <c r="M837" s="237" t="s">
        <v>21</v>
      </c>
      <c r="N837" s="238" t="s">
        <v>43</v>
      </c>
      <c r="O837" s="42"/>
      <c r="P837" s="201">
        <f>O837*H837</f>
        <v>0</v>
      </c>
      <c r="Q837" s="201">
        <v>1</v>
      </c>
      <c r="R837" s="201">
        <f>Q837*H837</f>
        <v>0.20200000000000001</v>
      </c>
      <c r="S837" s="201">
        <v>0</v>
      </c>
      <c r="T837" s="202">
        <f>S837*H837</f>
        <v>0</v>
      </c>
      <c r="AR837" s="24" t="s">
        <v>351</v>
      </c>
      <c r="AT837" s="24" t="s">
        <v>273</v>
      </c>
      <c r="AU837" s="24" t="s">
        <v>82</v>
      </c>
      <c r="AY837" s="24" t="s">
        <v>144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24" t="s">
        <v>80</v>
      </c>
      <c r="BK837" s="203">
        <f>ROUND(I837*H837,2)</f>
        <v>0</v>
      </c>
      <c r="BL837" s="24" t="s">
        <v>253</v>
      </c>
      <c r="BM837" s="24" t="s">
        <v>2254</v>
      </c>
    </row>
    <row r="838" spans="2:65" s="1" customFormat="1" ht="13.5">
      <c r="B838" s="41"/>
      <c r="C838" s="63"/>
      <c r="D838" s="204" t="s">
        <v>153</v>
      </c>
      <c r="E838" s="63"/>
      <c r="F838" s="205" t="s">
        <v>1729</v>
      </c>
      <c r="G838" s="63"/>
      <c r="H838" s="63"/>
      <c r="I838" s="163"/>
      <c r="J838" s="63"/>
      <c r="K838" s="63"/>
      <c r="L838" s="61"/>
      <c r="M838" s="206"/>
      <c r="N838" s="42"/>
      <c r="O838" s="42"/>
      <c r="P838" s="42"/>
      <c r="Q838" s="42"/>
      <c r="R838" s="42"/>
      <c r="S838" s="42"/>
      <c r="T838" s="78"/>
      <c r="AT838" s="24" t="s">
        <v>153</v>
      </c>
      <c r="AU838" s="24" t="s">
        <v>82</v>
      </c>
    </row>
    <row r="839" spans="2:65" s="12" customFormat="1" ht="13.5">
      <c r="B839" s="219"/>
      <c r="C839" s="220"/>
      <c r="D839" s="204" t="s">
        <v>155</v>
      </c>
      <c r="E839" s="221" t="s">
        <v>21</v>
      </c>
      <c r="F839" s="222" t="s">
        <v>1731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1" customFormat="1" ht="13.5">
      <c r="B840" s="207"/>
      <c r="C840" s="208"/>
      <c r="D840" s="204" t="s">
        <v>155</v>
      </c>
      <c r="E840" s="209" t="s">
        <v>21</v>
      </c>
      <c r="F840" s="210" t="s">
        <v>2255</v>
      </c>
      <c r="G840" s="208"/>
      <c r="H840" s="211">
        <v>0.20200000000000001</v>
      </c>
      <c r="I840" s="212"/>
      <c r="J840" s="208"/>
      <c r="K840" s="208"/>
      <c r="L840" s="213"/>
      <c r="M840" s="214"/>
      <c r="N840" s="215"/>
      <c r="O840" s="215"/>
      <c r="P840" s="215"/>
      <c r="Q840" s="215"/>
      <c r="R840" s="215"/>
      <c r="S840" s="215"/>
      <c r="T840" s="216"/>
      <c r="AT840" s="217" t="s">
        <v>155</v>
      </c>
      <c r="AU840" s="217" t="s">
        <v>82</v>
      </c>
      <c r="AV840" s="11" t="s">
        <v>82</v>
      </c>
      <c r="AW840" s="11" t="s">
        <v>35</v>
      </c>
      <c r="AX840" s="11" t="s">
        <v>80</v>
      </c>
      <c r="AY840" s="217" t="s">
        <v>144</v>
      </c>
    </row>
    <row r="841" spans="2:65" s="1" customFormat="1" ht="25.5" customHeight="1">
      <c r="B841" s="41"/>
      <c r="C841" s="192" t="s">
        <v>1781</v>
      </c>
      <c r="D841" s="192" t="s">
        <v>146</v>
      </c>
      <c r="E841" s="193" t="s">
        <v>1734</v>
      </c>
      <c r="F841" s="194" t="s">
        <v>1735</v>
      </c>
      <c r="G841" s="195" t="s">
        <v>149</v>
      </c>
      <c r="H841" s="196">
        <v>62</v>
      </c>
      <c r="I841" s="197"/>
      <c r="J841" s="198">
        <f>ROUND(I841*H841,2)</f>
        <v>0</v>
      </c>
      <c r="K841" s="194" t="s">
        <v>150</v>
      </c>
      <c r="L841" s="61"/>
      <c r="M841" s="199" t="s">
        <v>21</v>
      </c>
      <c r="N841" s="200" t="s">
        <v>43</v>
      </c>
      <c r="O841" s="42"/>
      <c r="P841" s="201">
        <f>O841*H841</f>
        <v>0</v>
      </c>
      <c r="Q841" s="201">
        <v>0</v>
      </c>
      <c r="R841" s="201">
        <f>Q841*H841</f>
        <v>0</v>
      </c>
      <c r="S841" s="201">
        <v>0</v>
      </c>
      <c r="T841" s="202">
        <f>S841*H841</f>
        <v>0</v>
      </c>
      <c r="AR841" s="24" t="s">
        <v>253</v>
      </c>
      <c r="AT841" s="24" t="s">
        <v>146</v>
      </c>
      <c r="AU841" s="24" t="s">
        <v>82</v>
      </c>
      <c r="AY841" s="24" t="s">
        <v>144</v>
      </c>
      <c r="BE841" s="203">
        <f>IF(N841="základní",J841,0)</f>
        <v>0</v>
      </c>
      <c r="BF841" s="203">
        <f>IF(N841="snížená",J841,0)</f>
        <v>0</v>
      </c>
      <c r="BG841" s="203">
        <f>IF(N841="zákl. přenesená",J841,0)</f>
        <v>0</v>
      </c>
      <c r="BH841" s="203">
        <f>IF(N841="sníž. přenesená",J841,0)</f>
        <v>0</v>
      </c>
      <c r="BI841" s="203">
        <f>IF(N841="nulová",J841,0)</f>
        <v>0</v>
      </c>
      <c r="BJ841" s="24" t="s">
        <v>80</v>
      </c>
      <c r="BK841" s="203">
        <f>ROUND(I841*H841,2)</f>
        <v>0</v>
      </c>
      <c r="BL841" s="24" t="s">
        <v>253</v>
      </c>
      <c r="BM841" s="24" t="s">
        <v>2256</v>
      </c>
    </row>
    <row r="842" spans="2:65" s="1" customFormat="1" ht="13.5">
      <c r="B842" s="41"/>
      <c r="C842" s="63"/>
      <c r="D842" s="204" t="s">
        <v>153</v>
      </c>
      <c r="E842" s="63"/>
      <c r="F842" s="205" t="s">
        <v>1735</v>
      </c>
      <c r="G842" s="63"/>
      <c r="H842" s="63"/>
      <c r="I842" s="163"/>
      <c r="J842" s="63"/>
      <c r="K842" s="63"/>
      <c r="L842" s="61"/>
      <c r="M842" s="206"/>
      <c r="N842" s="42"/>
      <c r="O842" s="42"/>
      <c r="P842" s="42"/>
      <c r="Q842" s="42"/>
      <c r="R842" s="42"/>
      <c r="S842" s="42"/>
      <c r="T842" s="78"/>
      <c r="AT842" s="24" t="s">
        <v>153</v>
      </c>
      <c r="AU842" s="24" t="s">
        <v>82</v>
      </c>
    </row>
    <row r="843" spans="2:65" s="12" customFormat="1" ht="13.5">
      <c r="B843" s="219"/>
      <c r="C843" s="220"/>
      <c r="D843" s="204" t="s">
        <v>155</v>
      </c>
      <c r="E843" s="221" t="s">
        <v>21</v>
      </c>
      <c r="F843" s="222" t="s">
        <v>1737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1" customFormat="1" ht="13.5">
      <c r="B844" s="207"/>
      <c r="C844" s="208"/>
      <c r="D844" s="204" t="s">
        <v>155</v>
      </c>
      <c r="E844" s="209" t="s">
        <v>21</v>
      </c>
      <c r="F844" s="210" t="s">
        <v>2257</v>
      </c>
      <c r="G844" s="208"/>
      <c r="H844" s="211">
        <v>62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155</v>
      </c>
      <c r="AU844" s="217" t="s">
        <v>82</v>
      </c>
      <c r="AV844" s="11" t="s">
        <v>82</v>
      </c>
      <c r="AW844" s="11" t="s">
        <v>35</v>
      </c>
      <c r="AX844" s="11" t="s">
        <v>80</v>
      </c>
      <c r="AY844" s="217" t="s">
        <v>144</v>
      </c>
    </row>
    <row r="845" spans="2:65" s="1" customFormat="1" ht="16.5" customHeight="1">
      <c r="B845" s="41"/>
      <c r="C845" s="229" t="s">
        <v>1787</v>
      </c>
      <c r="D845" s="229" t="s">
        <v>273</v>
      </c>
      <c r="E845" s="230" t="s">
        <v>1740</v>
      </c>
      <c r="F845" s="231" t="s">
        <v>2258</v>
      </c>
      <c r="G845" s="232" t="s">
        <v>149</v>
      </c>
      <c r="H845" s="233">
        <v>71.3</v>
      </c>
      <c r="I845" s="234"/>
      <c r="J845" s="235">
        <f>ROUND(I845*H845,2)</f>
        <v>0</v>
      </c>
      <c r="K845" s="231" t="s">
        <v>150</v>
      </c>
      <c r="L845" s="236"/>
      <c r="M845" s="237" t="s">
        <v>21</v>
      </c>
      <c r="N845" s="238" t="s">
        <v>43</v>
      </c>
      <c r="O845" s="42"/>
      <c r="P845" s="201">
        <f>O845*H845</f>
        <v>0</v>
      </c>
      <c r="Q845" s="201">
        <v>4.4999999999999997E-3</v>
      </c>
      <c r="R845" s="201">
        <f>Q845*H845</f>
        <v>0.32084999999999997</v>
      </c>
      <c r="S845" s="201">
        <v>0</v>
      </c>
      <c r="T845" s="202">
        <f>S845*H845</f>
        <v>0</v>
      </c>
      <c r="AR845" s="24" t="s">
        <v>351</v>
      </c>
      <c r="AT845" s="24" t="s">
        <v>273</v>
      </c>
      <c r="AU845" s="24" t="s">
        <v>82</v>
      </c>
      <c r="AY845" s="24" t="s">
        <v>144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24" t="s">
        <v>80</v>
      </c>
      <c r="BK845" s="203">
        <f>ROUND(I845*H845,2)</f>
        <v>0</v>
      </c>
      <c r="BL845" s="24" t="s">
        <v>253</v>
      </c>
      <c r="BM845" s="24" t="s">
        <v>2259</v>
      </c>
    </row>
    <row r="846" spans="2:65" s="1" customFormat="1" ht="13.5">
      <c r="B846" s="41"/>
      <c r="C846" s="63"/>
      <c r="D846" s="204" t="s">
        <v>153</v>
      </c>
      <c r="E846" s="63"/>
      <c r="F846" s="205" t="s">
        <v>2258</v>
      </c>
      <c r="G846" s="63"/>
      <c r="H846" s="63"/>
      <c r="I846" s="163"/>
      <c r="J846" s="63"/>
      <c r="K846" s="63"/>
      <c r="L846" s="61"/>
      <c r="M846" s="206"/>
      <c r="N846" s="42"/>
      <c r="O846" s="42"/>
      <c r="P846" s="42"/>
      <c r="Q846" s="42"/>
      <c r="R846" s="42"/>
      <c r="S846" s="42"/>
      <c r="T846" s="78"/>
      <c r="AT846" s="24" t="s">
        <v>153</v>
      </c>
      <c r="AU846" s="24" t="s">
        <v>82</v>
      </c>
    </row>
    <row r="847" spans="2:65" s="11" customFormat="1" ht="13.5">
      <c r="B847" s="207"/>
      <c r="C847" s="208"/>
      <c r="D847" s="204" t="s">
        <v>155</v>
      </c>
      <c r="E847" s="209" t="s">
        <v>21</v>
      </c>
      <c r="F847" s="210" t="s">
        <v>2260</v>
      </c>
      <c r="G847" s="208"/>
      <c r="H847" s="211">
        <v>71.3</v>
      </c>
      <c r="I847" s="212"/>
      <c r="J847" s="208"/>
      <c r="K847" s="208"/>
      <c r="L847" s="213"/>
      <c r="M847" s="214"/>
      <c r="N847" s="215"/>
      <c r="O847" s="215"/>
      <c r="P847" s="215"/>
      <c r="Q847" s="215"/>
      <c r="R847" s="215"/>
      <c r="S847" s="215"/>
      <c r="T847" s="216"/>
      <c r="AT847" s="217" t="s">
        <v>155</v>
      </c>
      <c r="AU847" s="217" t="s">
        <v>82</v>
      </c>
      <c r="AV847" s="11" t="s">
        <v>82</v>
      </c>
      <c r="AW847" s="11" t="s">
        <v>35</v>
      </c>
      <c r="AX847" s="11" t="s">
        <v>80</v>
      </c>
      <c r="AY847" s="217" t="s">
        <v>144</v>
      </c>
    </row>
    <row r="848" spans="2:65" s="1" customFormat="1" ht="25.5" customHeight="1">
      <c r="B848" s="41"/>
      <c r="C848" s="192" t="s">
        <v>1794</v>
      </c>
      <c r="D848" s="192" t="s">
        <v>146</v>
      </c>
      <c r="E848" s="193" t="s">
        <v>1745</v>
      </c>
      <c r="F848" s="194" t="s">
        <v>1746</v>
      </c>
      <c r="G848" s="195" t="s">
        <v>149</v>
      </c>
      <c r="H848" s="196">
        <v>58.524999999999999</v>
      </c>
      <c r="I848" s="197"/>
      <c r="J848" s="198">
        <f>ROUND(I848*H848,2)</f>
        <v>0</v>
      </c>
      <c r="K848" s="194" t="s">
        <v>150</v>
      </c>
      <c r="L848" s="61"/>
      <c r="M848" s="199" t="s">
        <v>21</v>
      </c>
      <c r="N848" s="200" t="s">
        <v>43</v>
      </c>
      <c r="O848" s="4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AR848" s="24" t="s">
        <v>253</v>
      </c>
      <c r="AT848" s="24" t="s">
        <v>146</v>
      </c>
      <c r="AU848" s="24" t="s">
        <v>82</v>
      </c>
      <c r="AY848" s="24" t="s">
        <v>144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24" t="s">
        <v>80</v>
      </c>
      <c r="BK848" s="203">
        <f>ROUND(I848*H848,2)</f>
        <v>0</v>
      </c>
      <c r="BL848" s="24" t="s">
        <v>253</v>
      </c>
      <c r="BM848" s="24" t="s">
        <v>2261</v>
      </c>
    </row>
    <row r="849" spans="2:65" s="1" customFormat="1" ht="13.5">
      <c r="B849" s="41"/>
      <c r="C849" s="63"/>
      <c r="D849" s="204" t="s">
        <v>153</v>
      </c>
      <c r="E849" s="63"/>
      <c r="F849" s="205" t="s">
        <v>1746</v>
      </c>
      <c r="G849" s="63"/>
      <c r="H849" s="63"/>
      <c r="I849" s="163"/>
      <c r="J849" s="63"/>
      <c r="K849" s="63"/>
      <c r="L849" s="61"/>
      <c r="M849" s="206"/>
      <c r="N849" s="42"/>
      <c r="O849" s="42"/>
      <c r="P849" s="42"/>
      <c r="Q849" s="42"/>
      <c r="R849" s="42"/>
      <c r="S849" s="42"/>
      <c r="T849" s="78"/>
      <c r="AT849" s="24" t="s">
        <v>153</v>
      </c>
      <c r="AU849" s="24" t="s">
        <v>82</v>
      </c>
    </row>
    <row r="850" spans="2:65" s="12" customFormat="1" ht="13.5">
      <c r="B850" s="219"/>
      <c r="C850" s="220"/>
      <c r="D850" s="204" t="s">
        <v>155</v>
      </c>
      <c r="E850" s="221" t="s">
        <v>21</v>
      </c>
      <c r="F850" s="222" t="s">
        <v>1748</v>
      </c>
      <c r="G850" s="220"/>
      <c r="H850" s="221" t="s">
        <v>21</v>
      </c>
      <c r="I850" s="223"/>
      <c r="J850" s="220"/>
      <c r="K850" s="220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155</v>
      </c>
      <c r="AU850" s="228" t="s">
        <v>82</v>
      </c>
      <c r="AV850" s="12" t="s">
        <v>80</v>
      </c>
      <c r="AW850" s="12" t="s">
        <v>35</v>
      </c>
      <c r="AX850" s="12" t="s">
        <v>72</v>
      </c>
      <c r="AY850" s="228" t="s">
        <v>144</v>
      </c>
    </row>
    <row r="851" spans="2:65" s="11" customFormat="1" ht="13.5">
      <c r="B851" s="207"/>
      <c r="C851" s="208"/>
      <c r="D851" s="204" t="s">
        <v>155</v>
      </c>
      <c r="E851" s="209" t="s">
        <v>21</v>
      </c>
      <c r="F851" s="210" t="s">
        <v>2262</v>
      </c>
      <c r="G851" s="208"/>
      <c r="H851" s="211">
        <v>8.9499999999999993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155</v>
      </c>
      <c r="AU851" s="217" t="s">
        <v>82</v>
      </c>
      <c r="AV851" s="11" t="s">
        <v>82</v>
      </c>
      <c r="AW851" s="11" t="s">
        <v>35</v>
      </c>
      <c r="AX851" s="11" t="s">
        <v>72</v>
      </c>
      <c r="AY851" s="217" t="s">
        <v>144</v>
      </c>
    </row>
    <row r="852" spans="2:65" s="11" customFormat="1" ht="13.5">
      <c r="B852" s="207"/>
      <c r="C852" s="208"/>
      <c r="D852" s="204" t="s">
        <v>155</v>
      </c>
      <c r="E852" s="209" t="s">
        <v>21</v>
      </c>
      <c r="F852" s="210" t="s">
        <v>2263</v>
      </c>
      <c r="G852" s="208"/>
      <c r="H852" s="211">
        <v>19.375</v>
      </c>
      <c r="I852" s="212"/>
      <c r="J852" s="208"/>
      <c r="K852" s="208"/>
      <c r="L852" s="213"/>
      <c r="M852" s="214"/>
      <c r="N852" s="215"/>
      <c r="O852" s="215"/>
      <c r="P852" s="215"/>
      <c r="Q852" s="215"/>
      <c r="R852" s="215"/>
      <c r="S852" s="215"/>
      <c r="T852" s="216"/>
      <c r="AT852" s="217" t="s">
        <v>155</v>
      </c>
      <c r="AU852" s="217" t="s">
        <v>82</v>
      </c>
      <c r="AV852" s="11" t="s">
        <v>82</v>
      </c>
      <c r="AW852" s="11" t="s">
        <v>35</v>
      </c>
      <c r="AX852" s="11" t="s">
        <v>72</v>
      </c>
      <c r="AY852" s="217" t="s">
        <v>144</v>
      </c>
    </row>
    <row r="853" spans="2:65" s="11" customFormat="1" ht="13.5">
      <c r="B853" s="207"/>
      <c r="C853" s="208"/>
      <c r="D853" s="204" t="s">
        <v>155</v>
      </c>
      <c r="E853" s="209" t="s">
        <v>21</v>
      </c>
      <c r="F853" s="210" t="s">
        <v>2264</v>
      </c>
      <c r="G853" s="208"/>
      <c r="H853" s="211">
        <v>17.100000000000001</v>
      </c>
      <c r="I853" s="212"/>
      <c r="J853" s="208"/>
      <c r="K853" s="208"/>
      <c r="L853" s="213"/>
      <c r="M853" s="214"/>
      <c r="N853" s="215"/>
      <c r="O853" s="215"/>
      <c r="P853" s="215"/>
      <c r="Q853" s="215"/>
      <c r="R853" s="215"/>
      <c r="S853" s="215"/>
      <c r="T853" s="216"/>
      <c r="AT853" s="217" t="s">
        <v>155</v>
      </c>
      <c r="AU853" s="217" t="s">
        <v>82</v>
      </c>
      <c r="AV853" s="11" t="s">
        <v>82</v>
      </c>
      <c r="AW853" s="11" t="s">
        <v>35</v>
      </c>
      <c r="AX853" s="11" t="s">
        <v>72</v>
      </c>
      <c r="AY853" s="217" t="s">
        <v>144</v>
      </c>
    </row>
    <row r="854" spans="2:65" s="11" customFormat="1" ht="13.5">
      <c r="B854" s="207"/>
      <c r="C854" s="208"/>
      <c r="D854" s="204" t="s">
        <v>155</v>
      </c>
      <c r="E854" s="209" t="s">
        <v>21</v>
      </c>
      <c r="F854" s="210" t="s">
        <v>2265</v>
      </c>
      <c r="G854" s="208"/>
      <c r="H854" s="211">
        <v>13.1</v>
      </c>
      <c r="I854" s="212"/>
      <c r="J854" s="208"/>
      <c r="K854" s="208"/>
      <c r="L854" s="213"/>
      <c r="M854" s="214"/>
      <c r="N854" s="215"/>
      <c r="O854" s="215"/>
      <c r="P854" s="215"/>
      <c r="Q854" s="215"/>
      <c r="R854" s="215"/>
      <c r="S854" s="215"/>
      <c r="T854" s="216"/>
      <c r="AT854" s="217" t="s">
        <v>155</v>
      </c>
      <c r="AU854" s="217" t="s">
        <v>82</v>
      </c>
      <c r="AV854" s="11" t="s">
        <v>82</v>
      </c>
      <c r="AW854" s="11" t="s">
        <v>35</v>
      </c>
      <c r="AX854" s="11" t="s">
        <v>72</v>
      </c>
      <c r="AY854" s="217" t="s">
        <v>144</v>
      </c>
    </row>
    <row r="855" spans="2:65" s="13" customFormat="1" ht="13.5">
      <c r="B855" s="245"/>
      <c r="C855" s="246"/>
      <c r="D855" s="204" t="s">
        <v>155</v>
      </c>
      <c r="E855" s="247" t="s">
        <v>21</v>
      </c>
      <c r="F855" s="248" t="s">
        <v>947</v>
      </c>
      <c r="G855" s="246"/>
      <c r="H855" s="249">
        <v>58.524999999999999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AT855" s="255" t="s">
        <v>155</v>
      </c>
      <c r="AU855" s="255" t="s">
        <v>82</v>
      </c>
      <c r="AV855" s="13" t="s">
        <v>151</v>
      </c>
      <c r="AW855" s="13" t="s">
        <v>35</v>
      </c>
      <c r="AX855" s="13" t="s">
        <v>80</v>
      </c>
      <c r="AY855" s="255" t="s">
        <v>144</v>
      </c>
    </row>
    <row r="856" spans="2:65" s="1" customFormat="1" ht="16.5" customHeight="1">
      <c r="B856" s="41"/>
      <c r="C856" s="229" t="s">
        <v>1806</v>
      </c>
      <c r="D856" s="229" t="s">
        <v>273</v>
      </c>
      <c r="E856" s="230" t="s">
        <v>1740</v>
      </c>
      <c r="F856" s="231" t="s">
        <v>2258</v>
      </c>
      <c r="G856" s="232" t="s">
        <v>149</v>
      </c>
      <c r="H856" s="233">
        <v>67.304000000000002</v>
      </c>
      <c r="I856" s="234"/>
      <c r="J856" s="235">
        <f>ROUND(I856*H856,2)</f>
        <v>0</v>
      </c>
      <c r="K856" s="231" t="s">
        <v>150</v>
      </c>
      <c r="L856" s="236"/>
      <c r="M856" s="237" t="s">
        <v>21</v>
      </c>
      <c r="N856" s="238" t="s">
        <v>43</v>
      </c>
      <c r="O856" s="42"/>
      <c r="P856" s="201">
        <f>O856*H856</f>
        <v>0</v>
      </c>
      <c r="Q856" s="201">
        <v>4.4999999999999997E-3</v>
      </c>
      <c r="R856" s="201">
        <f>Q856*H856</f>
        <v>0.30286799999999997</v>
      </c>
      <c r="S856" s="201">
        <v>0</v>
      </c>
      <c r="T856" s="202">
        <f>S856*H856</f>
        <v>0</v>
      </c>
      <c r="AR856" s="24" t="s">
        <v>351</v>
      </c>
      <c r="AT856" s="24" t="s">
        <v>273</v>
      </c>
      <c r="AU856" s="24" t="s">
        <v>82</v>
      </c>
      <c r="AY856" s="24" t="s">
        <v>144</v>
      </c>
      <c r="BE856" s="203">
        <f>IF(N856="základní",J856,0)</f>
        <v>0</v>
      </c>
      <c r="BF856" s="203">
        <f>IF(N856="snížená",J856,0)</f>
        <v>0</v>
      </c>
      <c r="BG856" s="203">
        <f>IF(N856="zákl. přenesená",J856,0)</f>
        <v>0</v>
      </c>
      <c r="BH856" s="203">
        <f>IF(N856="sníž. přenesená",J856,0)</f>
        <v>0</v>
      </c>
      <c r="BI856" s="203">
        <f>IF(N856="nulová",J856,0)</f>
        <v>0</v>
      </c>
      <c r="BJ856" s="24" t="s">
        <v>80</v>
      </c>
      <c r="BK856" s="203">
        <f>ROUND(I856*H856,2)</f>
        <v>0</v>
      </c>
      <c r="BL856" s="24" t="s">
        <v>253</v>
      </c>
      <c r="BM856" s="24" t="s">
        <v>2266</v>
      </c>
    </row>
    <row r="857" spans="2:65" s="1" customFormat="1" ht="13.5">
      <c r="B857" s="41"/>
      <c r="C857" s="63"/>
      <c r="D857" s="204" t="s">
        <v>153</v>
      </c>
      <c r="E857" s="63"/>
      <c r="F857" s="205" t="s">
        <v>2258</v>
      </c>
      <c r="G857" s="63"/>
      <c r="H857" s="63"/>
      <c r="I857" s="163"/>
      <c r="J857" s="63"/>
      <c r="K857" s="63"/>
      <c r="L857" s="61"/>
      <c r="M857" s="206"/>
      <c r="N857" s="42"/>
      <c r="O857" s="42"/>
      <c r="P857" s="42"/>
      <c r="Q857" s="42"/>
      <c r="R857" s="42"/>
      <c r="S857" s="42"/>
      <c r="T857" s="78"/>
      <c r="AT857" s="24" t="s">
        <v>153</v>
      </c>
      <c r="AU857" s="24" t="s">
        <v>82</v>
      </c>
    </row>
    <row r="858" spans="2:65" s="11" customFormat="1" ht="13.5">
      <c r="B858" s="207"/>
      <c r="C858" s="208"/>
      <c r="D858" s="204" t="s">
        <v>155</v>
      </c>
      <c r="E858" s="209" t="s">
        <v>21</v>
      </c>
      <c r="F858" s="210" t="s">
        <v>2267</v>
      </c>
      <c r="G858" s="208"/>
      <c r="H858" s="211">
        <v>67.304000000000002</v>
      </c>
      <c r="I858" s="212"/>
      <c r="J858" s="208"/>
      <c r="K858" s="208"/>
      <c r="L858" s="213"/>
      <c r="M858" s="214"/>
      <c r="N858" s="215"/>
      <c r="O858" s="215"/>
      <c r="P858" s="215"/>
      <c r="Q858" s="215"/>
      <c r="R858" s="215"/>
      <c r="S858" s="215"/>
      <c r="T858" s="216"/>
      <c r="AT858" s="217" t="s">
        <v>155</v>
      </c>
      <c r="AU858" s="217" t="s">
        <v>82</v>
      </c>
      <c r="AV858" s="11" t="s">
        <v>82</v>
      </c>
      <c r="AW858" s="11" t="s">
        <v>35</v>
      </c>
      <c r="AX858" s="11" t="s">
        <v>80</v>
      </c>
      <c r="AY858" s="217" t="s">
        <v>144</v>
      </c>
    </row>
    <row r="859" spans="2:65" s="1" customFormat="1" ht="25.5" customHeight="1">
      <c r="B859" s="41"/>
      <c r="C859" s="192" t="s">
        <v>1812</v>
      </c>
      <c r="D859" s="192" t="s">
        <v>146</v>
      </c>
      <c r="E859" s="193" t="s">
        <v>1757</v>
      </c>
      <c r="F859" s="194" t="s">
        <v>1758</v>
      </c>
      <c r="G859" s="195" t="s">
        <v>310</v>
      </c>
      <c r="H859" s="196">
        <v>0.90700000000000003</v>
      </c>
      <c r="I859" s="197"/>
      <c r="J859" s="198">
        <f>ROUND(I859*H859,2)</f>
        <v>0</v>
      </c>
      <c r="K859" s="194" t="s">
        <v>150</v>
      </c>
      <c r="L859" s="61"/>
      <c r="M859" s="199" t="s">
        <v>21</v>
      </c>
      <c r="N859" s="200" t="s">
        <v>43</v>
      </c>
      <c r="O859" s="42"/>
      <c r="P859" s="201">
        <f>O859*H859</f>
        <v>0</v>
      </c>
      <c r="Q859" s="201">
        <v>0</v>
      </c>
      <c r="R859" s="201">
        <f>Q859*H859</f>
        <v>0</v>
      </c>
      <c r="S859" s="201">
        <v>0</v>
      </c>
      <c r="T859" s="202">
        <f>S859*H859</f>
        <v>0</v>
      </c>
      <c r="AR859" s="24" t="s">
        <v>253</v>
      </c>
      <c r="AT859" s="24" t="s">
        <v>146</v>
      </c>
      <c r="AU859" s="24" t="s">
        <v>82</v>
      </c>
      <c r="AY859" s="24" t="s">
        <v>144</v>
      </c>
      <c r="BE859" s="203">
        <f>IF(N859="základní",J859,0)</f>
        <v>0</v>
      </c>
      <c r="BF859" s="203">
        <f>IF(N859="snížená",J859,0)</f>
        <v>0</v>
      </c>
      <c r="BG859" s="203">
        <f>IF(N859="zákl. přenesená",J859,0)</f>
        <v>0</v>
      </c>
      <c r="BH859" s="203">
        <f>IF(N859="sníž. přenesená",J859,0)</f>
        <v>0</v>
      </c>
      <c r="BI859" s="203">
        <f>IF(N859="nulová",J859,0)</f>
        <v>0</v>
      </c>
      <c r="BJ859" s="24" t="s">
        <v>80</v>
      </c>
      <c r="BK859" s="203">
        <f>ROUND(I859*H859,2)</f>
        <v>0</v>
      </c>
      <c r="BL859" s="24" t="s">
        <v>253</v>
      </c>
      <c r="BM859" s="24" t="s">
        <v>2268</v>
      </c>
    </row>
    <row r="860" spans="2:65" s="1" customFormat="1" ht="13.5">
      <c r="B860" s="41"/>
      <c r="C860" s="63"/>
      <c r="D860" s="204" t="s">
        <v>153</v>
      </c>
      <c r="E860" s="63"/>
      <c r="F860" s="205" t="s">
        <v>1758</v>
      </c>
      <c r="G860" s="63"/>
      <c r="H860" s="63"/>
      <c r="I860" s="163"/>
      <c r="J860" s="63"/>
      <c r="K860" s="63"/>
      <c r="L860" s="61"/>
      <c r="M860" s="206"/>
      <c r="N860" s="42"/>
      <c r="O860" s="42"/>
      <c r="P860" s="42"/>
      <c r="Q860" s="42"/>
      <c r="R860" s="42"/>
      <c r="S860" s="42"/>
      <c r="T860" s="78"/>
      <c r="AT860" s="24" t="s">
        <v>153</v>
      </c>
      <c r="AU860" s="24" t="s">
        <v>82</v>
      </c>
    </row>
    <row r="861" spans="2:65" s="10" customFormat="1" ht="37.35" customHeight="1">
      <c r="B861" s="176"/>
      <c r="C861" s="177"/>
      <c r="D861" s="178" t="s">
        <v>71</v>
      </c>
      <c r="E861" s="179" t="s">
        <v>273</v>
      </c>
      <c r="F861" s="179" t="s">
        <v>1760</v>
      </c>
      <c r="G861" s="177"/>
      <c r="H861" s="177"/>
      <c r="I861" s="180"/>
      <c r="J861" s="181">
        <f>BK861</f>
        <v>0</v>
      </c>
      <c r="K861" s="177"/>
      <c r="L861" s="182"/>
      <c r="M861" s="183"/>
      <c r="N861" s="184"/>
      <c r="O861" s="184"/>
      <c r="P861" s="185">
        <f>P862+P869</f>
        <v>0</v>
      </c>
      <c r="Q861" s="184"/>
      <c r="R861" s="185">
        <f>R862+R869</f>
        <v>0</v>
      </c>
      <c r="S861" s="184"/>
      <c r="T861" s="186">
        <f>T862+T869</f>
        <v>0</v>
      </c>
      <c r="AR861" s="187" t="s">
        <v>161</v>
      </c>
      <c r="AT861" s="188" t="s">
        <v>71</v>
      </c>
      <c r="AU861" s="188" t="s">
        <v>72</v>
      </c>
      <c r="AY861" s="187" t="s">
        <v>144</v>
      </c>
      <c r="BK861" s="189">
        <f>BK862+BK869</f>
        <v>0</v>
      </c>
    </row>
    <row r="862" spans="2:65" s="10" customFormat="1" ht="19.899999999999999" customHeight="1">
      <c r="B862" s="176"/>
      <c r="C862" s="177"/>
      <c r="D862" s="178" t="s">
        <v>71</v>
      </c>
      <c r="E862" s="190" t="s">
        <v>1761</v>
      </c>
      <c r="F862" s="190" t="s">
        <v>1762</v>
      </c>
      <c r="G862" s="177"/>
      <c r="H862" s="177"/>
      <c r="I862" s="180"/>
      <c r="J862" s="191">
        <f>BK862</f>
        <v>0</v>
      </c>
      <c r="K862" s="177"/>
      <c r="L862" s="182"/>
      <c r="M862" s="183"/>
      <c r="N862" s="184"/>
      <c r="O862" s="184"/>
      <c r="P862" s="185">
        <f>SUM(P863:P868)</f>
        <v>0</v>
      </c>
      <c r="Q862" s="184"/>
      <c r="R862" s="185">
        <f>SUM(R863:R868)</f>
        <v>0</v>
      </c>
      <c r="S862" s="184"/>
      <c r="T862" s="186">
        <f>SUM(T863:T868)</f>
        <v>0</v>
      </c>
      <c r="AR862" s="187" t="s">
        <v>161</v>
      </c>
      <c r="AT862" s="188" t="s">
        <v>71</v>
      </c>
      <c r="AU862" s="188" t="s">
        <v>80</v>
      </c>
      <c r="AY862" s="187" t="s">
        <v>144</v>
      </c>
      <c r="BK862" s="189">
        <f>SUM(BK863:BK868)</f>
        <v>0</v>
      </c>
    </row>
    <row r="863" spans="2:65" s="1" customFormat="1" ht="16.5" customHeight="1">
      <c r="B863" s="41"/>
      <c r="C863" s="192" t="s">
        <v>1822</v>
      </c>
      <c r="D863" s="192" t="s">
        <v>146</v>
      </c>
      <c r="E863" s="193" t="s">
        <v>1764</v>
      </c>
      <c r="F863" s="194" t="s">
        <v>1765</v>
      </c>
      <c r="G863" s="195" t="s">
        <v>518</v>
      </c>
      <c r="H863" s="196">
        <v>1</v>
      </c>
      <c r="I863" s="197"/>
      <c r="J863" s="198">
        <f>ROUND(I863*H863,2)</f>
        <v>0</v>
      </c>
      <c r="K863" s="194" t="s">
        <v>150</v>
      </c>
      <c r="L863" s="61"/>
      <c r="M863" s="199" t="s">
        <v>21</v>
      </c>
      <c r="N863" s="200" t="s">
        <v>43</v>
      </c>
      <c r="O863" s="42"/>
      <c r="P863" s="201">
        <f>O863*H863</f>
        <v>0</v>
      </c>
      <c r="Q863" s="201">
        <v>0</v>
      </c>
      <c r="R863" s="201">
        <f>Q863*H863</f>
        <v>0</v>
      </c>
      <c r="S863" s="201">
        <v>0</v>
      </c>
      <c r="T863" s="202">
        <f>S863*H863</f>
        <v>0</v>
      </c>
      <c r="AR863" s="24" t="s">
        <v>556</v>
      </c>
      <c r="AT863" s="24" t="s">
        <v>146</v>
      </c>
      <c r="AU863" s="24" t="s">
        <v>82</v>
      </c>
      <c r="AY863" s="24" t="s">
        <v>144</v>
      </c>
      <c r="BE863" s="203">
        <f>IF(N863="základní",J863,0)</f>
        <v>0</v>
      </c>
      <c r="BF863" s="203">
        <f>IF(N863="snížená",J863,0)</f>
        <v>0</v>
      </c>
      <c r="BG863" s="203">
        <f>IF(N863="zákl. přenesená",J863,0)</f>
        <v>0</v>
      </c>
      <c r="BH863" s="203">
        <f>IF(N863="sníž. přenesená",J863,0)</f>
        <v>0</v>
      </c>
      <c r="BI863" s="203">
        <f>IF(N863="nulová",J863,0)</f>
        <v>0</v>
      </c>
      <c r="BJ863" s="24" t="s">
        <v>80</v>
      </c>
      <c r="BK863" s="203">
        <f>ROUND(I863*H863,2)</f>
        <v>0</v>
      </c>
      <c r="BL863" s="24" t="s">
        <v>556</v>
      </c>
      <c r="BM863" s="24" t="s">
        <v>2269</v>
      </c>
    </row>
    <row r="864" spans="2:65" s="1" customFormat="1" ht="13.5">
      <c r="B864" s="41"/>
      <c r="C864" s="63"/>
      <c r="D864" s="204" t="s">
        <v>153</v>
      </c>
      <c r="E864" s="63"/>
      <c r="F864" s="205" t="s">
        <v>1765</v>
      </c>
      <c r="G864" s="63"/>
      <c r="H864" s="63"/>
      <c r="I864" s="163"/>
      <c r="J864" s="63"/>
      <c r="K864" s="63"/>
      <c r="L864" s="61"/>
      <c r="M864" s="206"/>
      <c r="N864" s="42"/>
      <c r="O864" s="42"/>
      <c r="P864" s="42"/>
      <c r="Q864" s="42"/>
      <c r="R864" s="42"/>
      <c r="S864" s="42"/>
      <c r="T864" s="78"/>
      <c r="AT864" s="24" t="s">
        <v>153</v>
      </c>
      <c r="AU864" s="24" t="s">
        <v>82</v>
      </c>
    </row>
    <row r="865" spans="2:65" s="11" customFormat="1" ht="13.5">
      <c r="B865" s="207"/>
      <c r="C865" s="208"/>
      <c r="D865" s="204" t="s">
        <v>155</v>
      </c>
      <c r="E865" s="209" t="s">
        <v>21</v>
      </c>
      <c r="F865" s="210" t="s">
        <v>80</v>
      </c>
      <c r="G865" s="208"/>
      <c r="H865" s="211">
        <v>1</v>
      </c>
      <c r="I865" s="212"/>
      <c r="J865" s="208"/>
      <c r="K865" s="208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155</v>
      </c>
      <c r="AU865" s="217" t="s">
        <v>82</v>
      </c>
      <c r="AV865" s="11" t="s">
        <v>82</v>
      </c>
      <c r="AW865" s="11" t="s">
        <v>35</v>
      </c>
      <c r="AX865" s="11" t="s">
        <v>80</v>
      </c>
      <c r="AY865" s="217" t="s">
        <v>144</v>
      </c>
    </row>
    <row r="866" spans="2:65" s="1" customFormat="1" ht="16.5" customHeight="1">
      <c r="B866" s="41"/>
      <c r="C866" s="229" t="s">
        <v>1830</v>
      </c>
      <c r="D866" s="229" t="s">
        <v>273</v>
      </c>
      <c r="E866" s="230" t="s">
        <v>1769</v>
      </c>
      <c r="F866" s="231" t="s">
        <v>1770</v>
      </c>
      <c r="G866" s="232" t="s">
        <v>1771</v>
      </c>
      <c r="H866" s="233">
        <v>1</v>
      </c>
      <c r="I866" s="234"/>
      <c r="J866" s="235">
        <f>ROUND(I866*H866,2)</f>
        <v>0</v>
      </c>
      <c r="K866" s="231" t="s">
        <v>21</v>
      </c>
      <c r="L866" s="236"/>
      <c r="M866" s="237" t="s">
        <v>21</v>
      </c>
      <c r="N866" s="238" t="s">
        <v>43</v>
      </c>
      <c r="O866" s="42"/>
      <c r="P866" s="201">
        <f>O866*H866</f>
        <v>0</v>
      </c>
      <c r="Q866" s="201">
        <v>0</v>
      </c>
      <c r="R866" s="201">
        <f>Q866*H866</f>
        <v>0</v>
      </c>
      <c r="S866" s="201">
        <v>0</v>
      </c>
      <c r="T866" s="202">
        <f>S866*H866</f>
        <v>0</v>
      </c>
      <c r="AR866" s="24" t="s">
        <v>1772</v>
      </c>
      <c r="AT866" s="24" t="s">
        <v>273</v>
      </c>
      <c r="AU866" s="24" t="s">
        <v>82</v>
      </c>
      <c r="AY866" s="24" t="s">
        <v>144</v>
      </c>
      <c r="BE866" s="203">
        <f>IF(N866="základní",J866,0)</f>
        <v>0</v>
      </c>
      <c r="BF866" s="203">
        <f>IF(N866="snížená",J866,0)</f>
        <v>0</v>
      </c>
      <c r="BG866" s="203">
        <f>IF(N866="zákl. přenesená",J866,0)</f>
        <v>0</v>
      </c>
      <c r="BH866" s="203">
        <f>IF(N866="sníž. přenesená",J866,0)</f>
        <v>0</v>
      </c>
      <c r="BI866" s="203">
        <f>IF(N866="nulová",J866,0)</f>
        <v>0</v>
      </c>
      <c r="BJ866" s="24" t="s">
        <v>80</v>
      </c>
      <c r="BK866" s="203">
        <f>ROUND(I866*H866,2)</f>
        <v>0</v>
      </c>
      <c r="BL866" s="24" t="s">
        <v>556</v>
      </c>
      <c r="BM866" s="24" t="s">
        <v>2270</v>
      </c>
    </row>
    <row r="867" spans="2:65" s="1" customFormat="1" ht="13.5">
      <c r="B867" s="41"/>
      <c r="C867" s="63"/>
      <c r="D867" s="204" t="s">
        <v>153</v>
      </c>
      <c r="E867" s="63"/>
      <c r="F867" s="205" t="s">
        <v>1770</v>
      </c>
      <c r="G867" s="63"/>
      <c r="H867" s="63"/>
      <c r="I867" s="163"/>
      <c r="J867" s="63"/>
      <c r="K867" s="63"/>
      <c r="L867" s="61"/>
      <c r="M867" s="206"/>
      <c r="N867" s="42"/>
      <c r="O867" s="42"/>
      <c r="P867" s="42"/>
      <c r="Q867" s="42"/>
      <c r="R867" s="42"/>
      <c r="S867" s="42"/>
      <c r="T867" s="78"/>
      <c r="AT867" s="24" t="s">
        <v>153</v>
      </c>
      <c r="AU867" s="24" t="s">
        <v>82</v>
      </c>
    </row>
    <row r="868" spans="2:65" s="11" customFormat="1" ht="13.5">
      <c r="B868" s="207"/>
      <c r="C868" s="208"/>
      <c r="D868" s="204" t="s">
        <v>155</v>
      </c>
      <c r="E868" s="209" t="s">
        <v>21</v>
      </c>
      <c r="F868" s="210" t="s">
        <v>80</v>
      </c>
      <c r="G868" s="208"/>
      <c r="H868" s="211">
        <v>1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155</v>
      </c>
      <c r="AU868" s="217" t="s">
        <v>82</v>
      </c>
      <c r="AV868" s="11" t="s">
        <v>82</v>
      </c>
      <c r="AW868" s="11" t="s">
        <v>35</v>
      </c>
      <c r="AX868" s="11" t="s">
        <v>80</v>
      </c>
      <c r="AY868" s="217" t="s">
        <v>144</v>
      </c>
    </row>
    <row r="869" spans="2:65" s="10" customFormat="1" ht="29.85" customHeight="1">
      <c r="B869" s="176"/>
      <c r="C869" s="177"/>
      <c r="D869" s="178" t="s">
        <v>71</v>
      </c>
      <c r="E869" s="190" t="s">
        <v>1779</v>
      </c>
      <c r="F869" s="190" t="s">
        <v>1780</v>
      </c>
      <c r="G869" s="177"/>
      <c r="H869" s="177"/>
      <c r="I869" s="180"/>
      <c r="J869" s="191">
        <f>BK869</f>
        <v>0</v>
      </c>
      <c r="K869" s="177"/>
      <c r="L869" s="182"/>
      <c r="M869" s="183"/>
      <c r="N869" s="184"/>
      <c r="O869" s="184"/>
      <c r="P869" s="185">
        <f>SUM(P870:P872)</f>
        <v>0</v>
      </c>
      <c r="Q869" s="184"/>
      <c r="R869" s="185">
        <f>SUM(R870:R872)</f>
        <v>0</v>
      </c>
      <c r="S869" s="184"/>
      <c r="T869" s="186">
        <f>SUM(T870:T872)</f>
        <v>0</v>
      </c>
      <c r="AR869" s="187" t="s">
        <v>161</v>
      </c>
      <c r="AT869" s="188" t="s">
        <v>71</v>
      </c>
      <c r="AU869" s="188" t="s">
        <v>80</v>
      </c>
      <c r="AY869" s="187" t="s">
        <v>144</v>
      </c>
      <c r="BK869" s="189">
        <f>SUM(BK870:BK872)</f>
        <v>0</v>
      </c>
    </row>
    <row r="870" spans="2:65" s="1" customFormat="1" ht="16.5" customHeight="1">
      <c r="B870" s="41"/>
      <c r="C870" s="192" t="s">
        <v>1835</v>
      </c>
      <c r="D870" s="192" t="s">
        <v>146</v>
      </c>
      <c r="E870" s="193" t="s">
        <v>1782</v>
      </c>
      <c r="F870" s="194" t="s">
        <v>1783</v>
      </c>
      <c r="G870" s="195" t="s">
        <v>1784</v>
      </c>
      <c r="H870" s="196">
        <v>1.1000000000000001</v>
      </c>
      <c r="I870" s="197"/>
      <c r="J870" s="198">
        <f>ROUND(I870*H870,2)</f>
        <v>0</v>
      </c>
      <c r="K870" s="194" t="s">
        <v>150</v>
      </c>
      <c r="L870" s="61"/>
      <c r="M870" s="199" t="s">
        <v>21</v>
      </c>
      <c r="N870" s="200" t="s">
        <v>43</v>
      </c>
      <c r="O870" s="42"/>
      <c r="P870" s="201">
        <f>O870*H870</f>
        <v>0</v>
      </c>
      <c r="Q870" s="201">
        <v>0</v>
      </c>
      <c r="R870" s="201">
        <f>Q870*H870</f>
        <v>0</v>
      </c>
      <c r="S870" s="201">
        <v>0</v>
      </c>
      <c r="T870" s="202">
        <f>S870*H870</f>
        <v>0</v>
      </c>
      <c r="AR870" s="24" t="s">
        <v>556</v>
      </c>
      <c r="AT870" s="24" t="s">
        <v>146</v>
      </c>
      <c r="AU870" s="24" t="s">
        <v>82</v>
      </c>
      <c r="AY870" s="24" t="s">
        <v>144</v>
      </c>
      <c r="BE870" s="203">
        <f>IF(N870="základní",J870,0)</f>
        <v>0</v>
      </c>
      <c r="BF870" s="203">
        <f>IF(N870="snížená",J870,0)</f>
        <v>0</v>
      </c>
      <c r="BG870" s="203">
        <f>IF(N870="zákl. přenesená",J870,0)</f>
        <v>0</v>
      </c>
      <c r="BH870" s="203">
        <f>IF(N870="sníž. přenesená",J870,0)</f>
        <v>0</v>
      </c>
      <c r="BI870" s="203">
        <f>IF(N870="nulová",J870,0)</f>
        <v>0</v>
      </c>
      <c r="BJ870" s="24" t="s">
        <v>80</v>
      </c>
      <c r="BK870" s="203">
        <f>ROUND(I870*H870,2)</f>
        <v>0</v>
      </c>
      <c r="BL870" s="24" t="s">
        <v>556</v>
      </c>
      <c r="BM870" s="24" t="s">
        <v>2271</v>
      </c>
    </row>
    <row r="871" spans="2:65" s="1" customFormat="1" ht="13.5">
      <c r="B871" s="41"/>
      <c r="C871" s="63"/>
      <c r="D871" s="204" t="s">
        <v>153</v>
      </c>
      <c r="E871" s="63"/>
      <c r="F871" s="205" t="s">
        <v>1783</v>
      </c>
      <c r="G871" s="63"/>
      <c r="H871" s="63"/>
      <c r="I871" s="163"/>
      <c r="J871" s="63"/>
      <c r="K871" s="63"/>
      <c r="L871" s="61"/>
      <c r="M871" s="206"/>
      <c r="N871" s="42"/>
      <c r="O871" s="42"/>
      <c r="P871" s="42"/>
      <c r="Q871" s="42"/>
      <c r="R871" s="42"/>
      <c r="S871" s="42"/>
      <c r="T871" s="78"/>
      <c r="AT871" s="24" t="s">
        <v>153</v>
      </c>
      <c r="AU871" s="24" t="s">
        <v>82</v>
      </c>
    </row>
    <row r="872" spans="2:65" s="11" customFormat="1" ht="13.5">
      <c r="B872" s="207"/>
      <c r="C872" s="208"/>
      <c r="D872" s="204" t="s">
        <v>155</v>
      </c>
      <c r="E872" s="209" t="s">
        <v>21</v>
      </c>
      <c r="F872" s="210" t="s">
        <v>2272</v>
      </c>
      <c r="G872" s="208"/>
      <c r="H872" s="211">
        <v>1.1000000000000001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155</v>
      </c>
      <c r="AU872" s="217" t="s">
        <v>82</v>
      </c>
      <c r="AV872" s="11" t="s">
        <v>82</v>
      </c>
      <c r="AW872" s="11" t="s">
        <v>35</v>
      </c>
      <c r="AX872" s="11" t="s">
        <v>80</v>
      </c>
      <c r="AY872" s="217" t="s">
        <v>144</v>
      </c>
    </row>
    <row r="873" spans="2:65" s="10" customFormat="1" ht="37.35" customHeight="1">
      <c r="B873" s="176"/>
      <c r="C873" s="177"/>
      <c r="D873" s="178" t="s">
        <v>71</v>
      </c>
      <c r="E873" s="179" t="s">
        <v>101</v>
      </c>
      <c r="F873" s="179" t="s">
        <v>102</v>
      </c>
      <c r="G873" s="177"/>
      <c r="H873" s="177"/>
      <c r="I873" s="180"/>
      <c r="J873" s="181">
        <f>BK873</f>
        <v>0</v>
      </c>
      <c r="K873" s="177"/>
      <c r="L873" s="182"/>
      <c r="M873" s="183"/>
      <c r="N873" s="184"/>
      <c r="O873" s="184"/>
      <c r="P873" s="185">
        <f>P874+P928</f>
        <v>0</v>
      </c>
      <c r="Q873" s="184"/>
      <c r="R873" s="185">
        <f>R874+R928</f>
        <v>0</v>
      </c>
      <c r="S873" s="184"/>
      <c r="T873" s="186">
        <f>T874+T928</f>
        <v>0</v>
      </c>
      <c r="AR873" s="187" t="s">
        <v>174</v>
      </c>
      <c r="AT873" s="188" t="s">
        <v>71</v>
      </c>
      <c r="AU873" s="188" t="s">
        <v>72</v>
      </c>
      <c r="AY873" s="187" t="s">
        <v>144</v>
      </c>
      <c r="BK873" s="189">
        <f>BK874+BK928</f>
        <v>0</v>
      </c>
    </row>
    <row r="874" spans="2:65" s="10" customFormat="1" ht="19.899999999999999" customHeight="1">
      <c r="B874" s="176"/>
      <c r="C874" s="177"/>
      <c r="D874" s="178" t="s">
        <v>71</v>
      </c>
      <c r="E874" s="190" t="s">
        <v>656</v>
      </c>
      <c r="F874" s="190" t="s">
        <v>657</v>
      </c>
      <c r="G874" s="177"/>
      <c r="H874" s="177"/>
      <c r="I874" s="180"/>
      <c r="J874" s="191">
        <f>BK874</f>
        <v>0</v>
      </c>
      <c r="K874" s="177"/>
      <c r="L874" s="182"/>
      <c r="M874" s="183"/>
      <c r="N874" s="184"/>
      <c r="O874" s="184"/>
      <c r="P874" s="185">
        <f>SUM(P875:P927)</f>
        <v>0</v>
      </c>
      <c r="Q874" s="184"/>
      <c r="R874" s="185">
        <f>SUM(R875:R927)</f>
        <v>0</v>
      </c>
      <c r="S874" s="184"/>
      <c r="T874" s="186">
        <f>SUM(T875:T927)</f>
        <v>0</v>
      </c>
      <c r="AR874" s="187" t="s">
        <v>174</v>
      </c>
      <c r="AT874" s="188" t="s">
        <v>71</v>
      </c>
      <c r="AU874" s="188" t="s">
        <v>80</v>
      </c>
      <c r="AY874" s="187" t="s">
        <v>144</v>
      </c>
      <c r="BK874" s="189">
        <f>SUM(BK875:BK927)</f>
        <v>0</v>
      </c>
    </row>
    <row r="875" spans="2:65" s="1" customFormat="1" ht="16.5" customHeight="1">
      <c r="B875" s="41"/>
      <c r="C875" s="192" t="s">
        <v>1841</v>
      </c>
      <c r="D875" s="192" t="s">
        <v>146</v>
      </c>
      <c r="E875" s="193" t="s">
        <v>1788</v>
      </c>
      <c r="F875" s="194" t="s">
        <v>1789</v>
      </c>
      <c r="G875" s="195" t="s">
        <v>1771</v>
      </c>
      <c r="H875" s="196">
        <v>1</v>
      </c>
      <c r="I875" s="197"/>
      <c r="J875" s="198">
        <f>ROUND(I875*H875,2)</f>
        <v>0</v>
      </c>
      <c r="K875" s="194" t="s">
        <v>150</v>
      </c>
      <c r="L875" s="61"/>
      <c r="M875" s="199" t="s">
        <v>21</v>
      </c>
      <c r="N875" s="200" t="s">
        <v>43</v>
      </c>
      <c r="O875" s="42"/>
      <c r="P875" s="201">
        <f>O875*H875</f>
        <v>0</v>
      </c>
      <c r="Q875" s="201">
        <v>0</v>
      </c>
      <c r="R875" s="201">
        <f>Q875*H875</f>
        <v>0</v>
      </c>
      <c r="S875" s="201">
        <v>0</v>
      </c>
      <c r="T875" s="202">
        <f>S875*H875</f>
        <v>0</v>
      </c>
      <c r="AR875" s="24" t="s">
        <v>660</v>
      </c>
      <c r="AT875" s="24" t="s">
        <v>146</v>
      </c>
      <c r="AU875" s="24" t="s">
        <v>82</v>
      </c>
      <c r="AY875" s="24" t="s">
        <v>144</v>
      </c>
      <c r="BE875" s="203">
        <f>IF(N875="základní",J875,0)</f>
        <v>0</v>
      </c>
      <c r="BF875" s="203">
        <f>IF(N875="snížená",J875,0)</f>
        <v>0</v>
      </c>
      <c r="BG875" s="203">
        <f>IF(N875="zákl. přenesená",J875,0)</f>
        <v>0</v>
      </c>
      <c r="BH875" s="203">
        <f>IF(N875="sníž. přenesená",J875,0)</f>
        <v>0</v>
      </c>
      <c r="BI875" s="203">
        <f>IF(N875="nulová",J875,0)</f>
        <v>0</v>
      </c>
      <c r="BJ875" s="24" t="s">
        <v>80</v>
      </c>
      <c r="BK875" s="203">
        <f>ROUND(I875*H875,2)</f>
        <v>0</v>
      </c>
      <c r="BL875" s="24" t="s">
        <v>660</v>
      </c>
      <c r="BM875" s="24" t="s">
        <v>2273</v>
      </c>
    </row>
    <row r="876" spans="2:65" s="1" customFormat="1" ht="13.5">
      <c r="B876" s="41"/>
      <c r="C876" s="63"/>
      <c r="D876" s="204" t="s">
        <v>153</v>
      </c>
      <c r="E876" s="63"/>
      <c r="F876" s="205" t="s">
        <v>1789</v>
      </c>
      <c r="G876" s="63"/>
      <c r="H876" s="63"/>
      <c r="I876" s="163"/>
      <c r="J876" s="63"/>
      <c r="K876" s="63"/>
      <c r="L876" s="61"/>
      <c r="M876" s="206"/>
      <c r="N876" s="42"/>
      <c r="O876" s="42"/>
      <c r="P876" s="42"/>
      <c r="Q876" s="42"/>
      <c r="R876" s="42"/>
      <c r="S876" s="42"/>
      <c r="T876" s="78"/>
      <c r="AT876" s="24" t="s">
        <v>153</v>
      </c>
      <c r="AU876" s="24" t="s">
        <v>82</v>
      </c>
    </row>
    <row r="877" spans="2:65" s="12" customFormat="1" ht="13.5">
      <c r="B877" s="219"/>
      <c r="C877" s="220"/>
      <c r="D877" s="204" t="s">
        <v>155</v>
      </c>
      <c r="E877" s="221" t="s">
        <v>21</v>
      </c>
      <c r="F877" s="222" t="s">
        <v>1791</v>
      </c>
      <c r="G877" s="220"/>
      <c r="H877" s="221" t="s">
        <v>21</v>
      </c>
      <c r="I877" s="223"/>
      <c r="J877" s="220"/>
      <c r="K877" s="220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155</v>
      </c>
      <c r="AU877" s="228" t="s">
        <v>82</v>
      </c>
      <c r="AV877" s="12" t="s">
        <v>80</v>
      </c>
      <c r="AW877" s="12" t="s">
        <v>35</v>
      </c>
      <c r="AX877" s="12" t="s">
        <v>72</v>
      </c>
      <c r="AY877" s="228" t="s">
        <v>144</v>
      </c>
    </row>
    <row r="878" spans="2:65" s="12" customFormat="1" ht="27">
      <c r="B878" s="219"/>
      <c r="C878" s="220"/>
      <c r="D878" s="204" t="s">
        <v>155</v>
      </c>
      <c r="E878" s="221" t="s">
        <v>21</v>
      </c>
      <c r="F878" s="222" t="s">
        <v>1792</v>
      </c>
      <c r="G878" s="220"/>
      <c r="H878" s="221" t="s">
        <v>21</v>
      </c>
      <c r="I878" s="223"/>
      <c r="J878" s="220"/>
      <c r="K878" s="220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155</v>
      </c>
      <c r="AU878" s="228" t="s">
        <v>82</v>
      </c>
      <c r="AV878" s="12" t="s">
        <v>80</v>
      </c>
      <c r="AW878" s="12" t="s">
        <v>35</v>
      </c>
      <c r="AX878" s="12" t="s">
        <v>72</v>
      </c>
      <c r="AY878" s="228" t="s">
        <v>144</v>
      </c>
    </row>
    <row r="879" spans="2:65" s="12" customFormat="1" ht="13.5">
      <c r="B879" s="219"/>
      <c r="C879" s="220"/>
      <c r="D879" s="204" t="s">
        <v>155</v>
      </c>
      <c r="E879" s="221" t="s">
        <v>21</v>
      </c>
      <c r="F879" s="222" t="s">
        <v>1793</v>
      </c>
      <c r="G879" s="220"/>
      <c r="H879" s="221" t="s">
        <v>21</v>
      </c>
      <c r="I879" s="223"/>
      <c r="J879" s="220"/>
      <c r="K879" s="220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155</v>
      </c>
      <c r="AU879" s="228" t="s">
        <v>82</v>
      </c>
      <c r="AV879" s="12" t="s">
        <v>80</v>
      </c>
      <c r="AW879" s="12" t="s">
        <v>35</v>
      </c>
      <c r="AX879" s="12" t="s">
        <v>72</v>
      </c>
      <c r="AY879" s="228" t="s">
        <v>144</v>
      </c>
    </row>
    <row r="880" spans="2:65" s="11" customFormat="1" ht="13.5">
      <c r="B880" s="207"/>
      <c r="C880" s="208"/>
      <c r="D880" s="204" t="s">
        <v>155</v>
      </c>
      <c r="E880" s="209" t="s">
        <v>21</v>
      </c>
      <c r="F880" s="210" t="s">
        <v>80</v>
      </c>
      <c r="G880" s="208"/>
      <c r="H880" s="211">
        <v>1</v>
      </c>
      <c r="I880" s="212"/>
      <c r="J880" s="208"/>
      <c r="K880" s="208"/>
      <c r="L880" s="213"/>
      <c r="M880" s="214"/>
      <c r="N880" s="215"/>
      <c r="O880" s="215"/>
      <c r="P880" s="215"/>
      <c r="Q880" s="215"/>
      <c r="R880" s="215"/>
      <c r="S880" s="215"/>
      <c r="T880" s="216"/>
      <c r="AT880" s="217" t="s">
        <v>155</v>
      </c>
      <c r="AU880" s="217" t="s">
        <v>82</v>
      </c>
      <c r="AV880" s="11" t="s">
        <v>82</v>
      </c>
      <c r="AW880" s="11" t="s">
        <v>35</v>
      </c>
      <c r="AX880" s="11" t="s">
        <v>80</v>
      </c>
      <c r="AY880" s="217" t="s">
        <v>144</v>
      </c>
    </row>
    <row r="881" spans="2:65" s="1" customFormat="1" ht="16.5" customHeight="1">
      <c r="B881" s="41"/>
      <c r="C881" s="192" t="s">
        <v>1849</v>
      </c>
      <c r="D881" s="192" t="s">
        <v>146</v>
      </c>
      <c r="E881" s="193" t="s">
        <v>1795</v>
      </c>
      <c r="F881" s="194" t="s">
        <v>1796</v>
      </c>
      <c r="G881" s="195" t="s">
        <v>1771</v>
      </c>
      <c r="H881" s="196">
        <v>3</v>
      </c>
      <c r="I881" s="197"/>
      <c r="J881" s="198">
        <f>ROUND(I881*H881,2)</f>
        <v>0</v>
      </c>
      <c r="K881" s="194" t="s">
        <v>150</v>
      </c>
      <c r="L881" s="61"/>
      <c r="M881" s="199" t="s">
        <v>21</v>
      </c>
      <c r="N881" s="200" t="s">
        <v>43</v>
      </c>
      <c r="O881" s="42"/>
      <c r="P881" s="201">
        <f>O881*H881</f>
        <v>0</v>
      </c>
      <c r="Q881" s="201">
        <v>0</v>
      </c>
      <c r="R881" s="201">
        <f>Q881*H881</f>
        <v>0</v>
      </c>
      <c r="S881" s="201">
        <v>0</v>
      </c>
      <c r="T881" s="202">
        <f>S881*H881</f>
        <v>0</v>
      </c>
      <c r="AR881" s="24" t="s">
        <v>660</v>
      </c>
      <c r="AT881" s="24" t="s">
        <v>146</v>
      </c>
      <c r="AU881" s="24" t="s">
        <v>82</v>
      </c>
      <c r="AY881" s="24" t="s">
        <v>144</v>
      </c>
      <c r="BE881" s="203">
        <f>IF(N881="základní",J881,0)</f>
        <v>0</v>
      </c>
      <c r="BF881" s="203">
        <f>IF(N881="snížená",J881,0)</f>
        <v>0</v>
      </c>
      <c r="BG881" s="203">
        <f>IF(N881="zákl. přenesená",J881,0)</f>
        <v>0</v>
      </c>
      <c r="BH881" s="203">
        <f>IF(N881="sníž. přenesená",J881,0)</f>
        <v>0</v>
      </c>
      <c r="BI881" s="203">
        <f>IF(N881="nulová",J881,0)</f>
        <v>0</v>
      </c>
      <c r="BJ881" s="24" t="s">
        <v>80</v>
      </c>
      <c r="BK881" s="203">
        <f>ROUND(I881*H881,2)</f>
        <v>0</v>
      </c>
      <c r="BL881" s="24" t="s">
        <v>660</v>
      </c>
      <c r="BM881" s="24" t="s">
        <v>2274</v>
      </c>
    </row>
    <row r="882" spans="2:65" s="1" customFormat="1" ht="13.5">
      <c r="B882" s="41"/>
      <c r="C882" s="63"/>
      <c r="D882" s="204" t="s">
        <v>153</v>
      </c>
      <c r="E882" s="63"/>
      <c r="F882" s="205" t="s">
        <v>1796</v>
      </c>
      <c r="G882" s="63"/>
      <c r="H882" s="63"/>
      <c r="I882" s="163"/>
      <c r="J882" s="63"/>
      <c r="K882" s="63"/>
      <c r="L882" s="61"/>
      <c r="M882" s="206"/>
      <c r="N882" s="42"/>
      <c r="O882" s="42"/>
      <c r="P882" s="42"/>
      <c r="Q882" s="42"/>
      <c r="R882" s="42"/>
      <c r="S882" s="42"/>
      <c r="T882" s="78"/>
      <c r="AT882" s="24" t="s">
        <v>153</v>
      </c>
      <c r="AU882" s="24" t="s">
        <v>82</v>
      </c>
    </row>
    <row r="883" spans="2:65" s="12" customFormat="1" ht="27">
      <c r="B883" s="219"/>
      <c r="C883" s="220"/>
      <c r="D883" s="204" t="s">
        <v>155</v>
      </c>
      <c r="E883" s="221" t="s">
        <v>21</v>
      </c>
      <c r="F883" s="222" t="s">
        <v>1798</v>
      </c>
      <c r="G883" s="220"/>
      <c r="H883" s="221" t="s">
        <v>21</v>
      </c>
      <c r="I883" s="223"/>
      <c r="J883" s="220"/>
      <c r="K883" s="220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155</v>
      </c>
      <c r="AU883" s="228" t="s">
        <v>82</v>
      </c>
      <c r="AV883" s="12" t="s">
        <v>80</v>
      </c>
      <c r="AW883" s="12" t="s">
        <v>35</v>
      </c>
      <c r="AX883" s="12" t="s">
        <v>72</v>
      </c>
      <c r="AY883" s="228" t="s">
        <v>144</v>
      </c>
    </row>
    <row r="884" spans="2:65" s="12" customFormat="1" ht="27">
      <c r="B884" s="219"/>
      <c r="C884" s="220"/>
      <c r="D884" s="204" t="s">
        <v>155</v>
      </c>
      <c r="E884" s="221" t="s">
        <v>21</v>
      </c>
      <c r="F884" s="222" t="s">
        <v>1799</v>
      </c>
      <c r="G884" s="220"/>
      <c r="H884" s="221" t="s">
        <v>21</v>
      </c>
      <c r="I884" s="223"/>
      <c r="J884" s="220"/>
      <c r="K884" s="220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155</v>
      </c>
      <c r="AU884" s="228" t="s">
        <v>82</v>
      </c>
      <c r="AV884" s="12" t="s">
        <v>80</v>
      </c>
      <c r="AW884" s="12" t="s">
        <v>35</v>
      </c>
      <c r="AX884" s="12" t="s">
        <v>72</v>
      </c>
      <c r="AY884" s="228" t="s">
        <v>144</v>
      </c>
    </row>
    <row r="885" spans="2:65" s="12" customFormat="1" ht="13.5">
      <c r="B885" s="219"/>
      <c r="C885" s="220"/>
      <c r="D885" s="204" t="s">
        <v>155</v>
      </c>
      <c r="E885" s="221" t="s">
        <v>21</v>
      </c>
      <c r="F885" s="222" t="s">
        <v>1800</v>
      </c>
      <c r="G885" s="220"/>
      <c r="H885" s="221" t="s">
        <v>21</v>
      </c>
      <c r="I885" s="223"/>
      <c r="J885" s="220"/>
      <c r="K885" s="220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155</v>
      </c>
      <c r="AU885" s="228" t="s">
        <v>82</v>
      </c>
      <c r="AV885" s="12" t="s">
        <v>80</v>
      </c>
      <c r="AW885" s="12" t="s">
        <v>35</v>
      </c>
      <c r="AX885" s="12" t="s">
        <v>72</v>
      </c>
      <c r="AY885" s="228" t="s">
        <v>144</v>
      </c>
    </row>
    <row r="886" spans="2:65" s="12" customFormat="1" ht="13.5">
      <c r="B886" s="219"/>
      <c r="C886" s="220"/>
      <c r="D886" s="204" t="s">
        <v>155</v>
      </c>
      <c r="E886" s="221" t="s">
        <v>21</v>
      </c>
      <c r="F886" s="222" t="s">
        <v>1801</v>
      </c>
      <c r="G886" s="220"/>
      <c r="H886" s="221" t="s">
        <v>21</v>
      </c>
      <c r="I886" s="223"/>
      <c r="J886" s="220"/>
      <c r="K886" s="220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155</v>
      </c>
      <c r="AU886" s="228" t="s">
        <v>82</v>
      </c>
      <c r="AV886" s="12" t="s">
        <v>80</v>
      </c>
      <c r="AW886" s="12" t="s">
        <v>35</v>
      </c>
      <c r="AX886" s="12" t="s">
        <v>72</v>
      </c>
      <c r="AY886" s="228" t="s">
        <v>144</v>
      </c>
    </row>
    <row r="887" spans="2:65" s="12" customFormat="1" ht="13.5">
      <c r="B887" s="219"/>
      <c r="C887" s="220"/>
      <c r="D887" s="204" t="s">
        <v>155</v>
      </c>
      <c r="E887" s="221" t="s">
        <v>21</v>
      </c>
      <c r="F887" s="222" t="s">
        <v>1802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2" customFormat="1" ht="13.5">
      <c r="B888" s="219"/>
      <c r="C888" s="220"/>
      <c r="D888" s="204" t="s">
        <v>155</v>
      </c>
      <c r="E888" s="221" t="s">
        <v>21</v>
      </c>
      <c r="F888" s="222" t="s">
        <v>1803</v>
      </c>
      <c r="G888" s="220"/>
      <c r="H888" s="221" t="s">
        <v>21</v>
      </c>
      <c r="I888" s="223"/>
      <c r="J888" s="220"/>
      <c r="K888" s="220"/>
      <c r="L888" s="224"/>
      <c r="M888" s="225"/>
      <c r="N888" s="226"/>
      <c r="O888" s="226"/>
      <c r="P888" s="226"/>
      <c r="Q888" s="226"/>
      <c r="R888" s="226"/>
      <c r="S888" s="226"/>
      <c r="T888" s="227"/>
      <c r="AT888" s="228" t="s">
        <v>155</v>
      </c>
      <c r="AU888" s="228" t="s">
        <v>82</v>
      </c>
      <c r="AV888" s="12" t="s">
        <v>80</v>
      </c>
      <c r="AW888" s="12" t="s">
        <v>35</v>
      </c>
      <c r="AX888" s="12" t="s">
        <v>72</v>
      </c>
      <c r="AY888" s="228" t="s">
        <v>144</v>
      </c>
    </row>
    <row r="889" spans="2:65" s="12" customFormat="1" ht="13.5">
      <c r="B889" s="219"/>
      <c r="C889" s="220"/>
      <c r="D889" s="204" t="s">
        <v>155</v>
      </c>
      <c r="E889" s="221" t="s">
        <v>21</v>
      </c>
      <c r="F889" s="222" t="s">
        <v>1804</v>
      </c>
      <c r="G889" s="220"/>
      <c r="H889" s="221" t="s">
        <v>21</v>
      </c>
      <c r="I889" s="223"/>
      <c r="J889" s="220"/>
      <c r="K889" s="220"/>
      <c r="L889" s="224"/>
      <c r="M889" s="225"/>
      <c r="N889" s="226"/>
      <c r="O889" s="226"/>
      <c r="P889" s="226"/>
      <c r="Q889" s="226"/>
      <c r="R889" s="226"/>
      <c r="S889" s="226"/>
      <c r="T889" s="227"/>
      <c r="AT889" s="228" t="s">
        <v>155</v>
      </c>
      <c r="AU889" s="228" t="s">
        <v>82</v>
      </c>
      <c r="AV889" s="12" t="s">
        <v>80</v>
      </c>
      <c r="AW889" s="12" t="s">
        <v>35</v>
      </c>
      <c r="AX889" s="12" t="s">
        <v>72</v>
      </c>
      <c r="AY889" s="228" t="s">
        <v>144</v>
      </c>
    </row>
    <row r="890" spans="2:65" s="11" customFormat="1" ht="13.5">
      <c r="B890" s="207"/>
      <c r="C890" s="208"/>
      <c r="D890" s="204" t="s">
        <v>155</v>
      </c>
      <c r="E890" s="209" t="s">
        <v>21</v>
      </c>
      <c r="F890" s="210" t="s">
        <v>1805</v>
      </c>
      <c r="G890" s="208"/>
      <c r="H890" s="211">
        <v>3</v>
      </c>
      <c r="I890" s="212"/>
      <c r="J890" s="208"/>
      <c r="K890" s="208"/>
      <c r="L890" s="213"/>
      <c r="M890" s="214"/>
      <c r="N890" s="215"/>
      <c r="O890" s="215"/>
      <c r="P890" s="215"/>
      <c r="Q890" s="215"/>
      <c r="R890" s="215"/>
      <c r="S890" s="215"/>
      <c r="T890" s="216"/>
      <c r="AT890" s="217" t="s">
        <v>155</v>
      </c>
      <c r="AU890" s="217" t="s">
        <v>82</v>
      </c>
      <c r="AV890" s="11" t="s">
        <v>82</v>
      </c>
      <c r="AW890" s="11" t="s">
        <v>35</v>
      </c>
      <c r="AX890" s="11" t="s">
        <v>80</v>
      </c>
      <c r="AY890" s="217" t="s">
        <v>144</v>
      </c>
    </row>
    <row r="891" spans="2:65" s="1" customFormat="1" ht="16.5" customHeight="1">
      <c r="B891" s="41"/>
      <c r="C891" s="192" t="s">
        <v>1856</v>
      </c>
      <c r="D891" s="192" t="s">
        <v>146</v>
      </c>
      <c r="E891" s="193" t="s">
        <v>1807</v>
      </c>
      <c r="F891" s="194" t="s">
        <v>1808</v>
      </c>
      <c r="G891" s="195" t="s">
        <v>1771</v>
      </c>
      <c r="H891" s="196">
        <v>1</v>
      </c>
      <c r="I891" s="197"/>
      <c r="J891" s="198">
        <f>ROUND(I891*H891,2)</f>
        <v>0</v>
      </c>
      <c r="K891" s="194" t="s">
        <v>150</v>
      </c>
      <c r="L891" s="61"/>
      <c r="M891" s="199" t="s">
        <v>21</v>
      </c>
      <c r="N891" s="200" t="s">
        <v>43</v>
      </c>
      <c r="O891" s="42"/>
      <c r="P891" s="201">
        <f>O891*H891</f>
        <v>0</v>
      </c>
      <c r="Q891" s="201">
        <v>0</v>
      </c>
      <c r="R891" s="201">
        <f>Q891*H891</f>
        <v>0</v>
      </c>
      <c r="S891" s="201">
        <v>0</v>
      </c>
      <c r="T891" s="202">
        <f>S891*H891</f>
        <v>0</v>
      </c>
      <c r="AR891" s="24" t="s">
        <v>660</v>
      </c>
      <c r="AT891" s="24" t="s">
        <v>146</v>
      </c>
      <c r="AU891" s="24" t="s">
        <v>82</v>
      </c>
      <c r="AY891" s="24" t="s">
        <v>144</v>
      </c>
      <c r="BE891" s="203">
        <f>IF(N891="základní",J891,0)</f>
        <v>0</v>
      </c>
      <c r="BF891" s="203">
        <f>IF(N891="snížená",J891,0)</f>
        <v>0</v>
      </c>
      <c r="BG891" s="203">
        <f>IF(N891="zákl. přenesená",J891,0)</f>
        <v>0</v>
      </c>
      <c r="BH891" s="203">
        <f>IF(N891="sníž. přenesená",J891,0)</f>
        <v>0</v>
      </c>
      <c r="BI891" s="203">
        <f>IF(N891="nulová",J891,0)</f>
        <v>0</v>
      </c>
      <c r="BJ891" s="24" t="s">
        <v>80</v>
      </c>
      <c r="BK891" s="203">
        <f>ROUND(I891*H891,2)</f>
        <v>0</v>
      </c>
      <c r="BL891" s="24" t="s">
        <v>660</v>
      </c>
      <c r="BM891" s="24" t="s">
        <v>2275</v>
      </c>
    </row>
    <row r="892" spans="2:65" s="1" customFormat="1" ht="13.5">
      <c r="B892" s="41"/>
      <c r="C892" s="63"/>
      <c r="D892" s="204" t="s">
        <v>153</v>
      </c>
      <c r="E892" s="63"/>
      <c r="F892" s="205" t="s">
        <v>1808</v>
      </c>
      <c r="G892" s="63"/>
      <c r="H892" s="63"/>
      <c r="I892" s="163"/>
      <c r="J892" s="63"/>
      <c r="K892" s="63"/>
      <c r="L892" s="61"/>
      <c r="M892" s="206"/>
      <c r="N892" s="42"/>
      <c r="O892" s="42"/>
      <c r="P892" s="42"/>
      <c r="Q892" s="42"/>
      <c r="R892" s="42"/>
      <c r="S892" s="42"/>
      <c r="T892" s="78"/>
      <c r="AT892" s="24" t="s">
        <v>153</v>
      </c>
      <c r="AU892" s="24" t="s">
        <v>82</v>
      </c>
    </row>
    <row r="893" spans="2:65" s="12" customFormat="1" ht="13.5">
      <c r="B893" s="219"/>
      <c r="C893" s="220"/>
      <c r="D893" s="204" t="s">
        <v>155</v>
      </c>
      <c r="E893" s="221" t="s">
        <v>21</v>
      </c>
      <c r="F893" s="222" t="s">
        <v>1810</v>
      </c>
      <c r="G893" s="220"/>
      <c r="H893" s="221" t="s">
        <v>21</v>
      </c>
      <c r="I893" s="223"/>
      <c r="J893" s="220"/>
      <c r="K893" s="220"/>
      <c r="L893" s="224"/>
      <c r="M893" s="225"/>
      <c r="N893" s="226"/>
      <c r="O893" s="226"/>
      <c r="P893" s="226"/>
      <c r="Q893" s="226"/>
      <c r="R893" s="226"/>
      <c r="S893" s="226"/>
      <c r="T893" s="227"/>
      <c r="AT893" s="228" t="s">
        <v>155</v>
      </c>
      <c r="AU893" s="228" t="s">
        <v>82</v>
      </c>
      <c r="AV893" s="12" t="s">
        <v>80</v>
      </c>
      <c r="AW893" s="12" t="s">
        <v>35</v>
      </c>
      <c r="AX893" s="12" t="s">
        <v>72</v>
      </c>
      <c r="AY893" s="228" t="s">
        <v>144</v>
      </c>
    </row>
    <row r="894" spans="2:65" s="12" customFormat="1" ht="27">
      <c r="B894" s="219"/>
      <c r="C894" s="220"/>
      <c r="D894" s="204" t="s">
        <v>155</v>
      </c>
      <c r="E894" s="221" t="s">
        <v>21</v>
      </c>
      <c r="F894" s="222" t="s">
        <v>1811</v>
      </c>
      <c r="G894" s="220"/>
      <c r="H894" s="221" t="s">
        <v>21</v>
      </c>
      <c r="I894" s="223"/>
      <c r="J894" s="220"/>
      <c r="K894" s="220"/>
      <c r="L894" s="224"/>
      <c r="M894" s="225"/>
      <c r="N894" s="226"/>
      <c r="O894" s="226"/>
      <c r="P894" s="226"/>
      <c r="Q894" s="226"/>
      <c r="R894" s="226"/>
      <c r="S894" s="226"/>
      <c r="T894" s="227"/>
      <c r="AT894" s="228" t="s">
        <v>155</v>
      </c>
      <c r="AU894" s="228" t="s">
        <v>82</v>
      </c>
      <c r="AV894" s="12" t="s">
        <v>80</v>
      </c>
      <c r="AW894" s="12" t="s">
        <v>35</v>
      </c>
      <c r="AX894" s="12" t="s">
        <v>72</v>
      </c>
      <c r="AY894" s="228" t="s">
        <v>144</v>
      </c>
    </row>
    <row r="895" spans="2:65" s="11" customFormat="1" ht="13.5">
      <c r="B895" s="207"/>
      <c r="C895" s="208"/>
      <c r="D895" s="204" t="s">
        <v>155</v>
      </c>
      <c r="E895" s="209" t="s">
        <v>21</v>
      </c>
      <c r="F895" s="210" t="s">
        <v>80</v>
      </c>
      <c r="G895" s="208"/>
      <c r="H895" s="211">
        <v>1</v>
      </c>
      <c r="I895" s="212"/>
      <c r="J895" s="208"/>
      <c r="K895" s="208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155</v>
      </c>
      <c r="AU895" s="217" t="s">
        <v>82</v>
      </c>
      <c r="AV895" s="11" t="s">
        <v>82</v>
      </c>
      <c r="AW895" s="11" t="s">
        <v>35</v>
      </c>
      <c r="AX895" s="11" t="s">
        <v>80</v>
      </c>
      <c r="AY895" s="217" t="s">
        <v>144</v>
      </c>
    </row>
    <row r="896" spans="2:65" s="1" customFormat="1" ht="16.5" customHeight="1">
      <c r="B896" s="41"/>
      <c r="C896" s="192" t="s">
        <v>2276</v>
      </c>
      <c r="D896" s="192" t="s">
        <v>146</v>
      </c>
      <c r="E896" s="193" t="s">
        <v>1813</v>
      </c>
      <c r="F896" s="194" t="s">
        <v>1814</v>
      </c>
      <c r="G896" s="195" t="s">
        <v>1771</v>
      </c>
      <c r="H896" s="196">
        <v>1</v>
      </c>
      <c r="I896" s="197"/>
      <c r="J896" s="198">
        <f>ROUND(I896*H896,2)</f>
        <v>0</v>
      </c>
      <c r="K896" s="194" t="s">
        <v>150</v>
      </c>
      <c r="L896" s="61"/>
      <c r="M896" s="199" t="s">
        <v>21</v>
      </c>
      <c r="N896" s="200" t="s">
        <v>43</v>
      </c>
      <c r="O896" s="42"/>
      <c r="P896" s="201">
        <f>O896*H896</f>
        <v>0</v>
      </c>
      <c r="Q896" s="201">
        <v>0</v>
      </c>
      <c r="R896" s="201">
        <f>Q896*H896</f>
        <v>0</v>
      </c>
      <c r="S896" s="201">
        <v>0</v>
      </c>
      <c r="T896" s="202">
        <f>S896*H896</f>
        <v>0</v>
      </c>
      <c r="AR896" s="24" t="s">
        <v>660</v>
      </c>
      <c r="AT896" s="24" t="s">
        <v>146</v>
      </c>
      <c r="AU896" s="24" t="s">
        <v>82</v>
      </c>
      <c r="AY896" s="24" t="s">
        <v>144</v>
      </c>
      <c r="BE896" s="203">
        <f>IF(N896="základní",J896,0)</f>
        <v>0</v>
      </c>
      <c r="BF896" s="203">
        <f>IF(N896="snížená",J896,0)</f>
        <v>0</v>
      </c>
      <c r="BG896" s="203">
        <f>IF(N896="zákl. přenesená",J896,0)</f>
        <v>0</v>
      </c>
      <c r="BH896" s="203">
        <f>IF(N896="sníž. přenesená",J896,0)</f>
        <v>0</v>
      </c>
      <c r="BI896" s="203">
        <f>IF(N896="nulová",J896,0)</f>
        <v>0</v>
      </c>
      <c r="BJ896" s="24" t="s">
        <v>80</v>
      </c>
      <c r="BK896" s="203">
        <f>ROUND(I896*H896,2)</f>
        <v>0</v>
      </c>
      <c r="BL896" s="24" t="s">
        <v>660</v>
      </c>
      <c r="BM896" s="24" t="s">
        <v>2277</v>
      </c>
    </row>
    <row r="897" spans="2:65" s="1" customFormat="1" ht="13.5">
      <c r="B897" s="41"/>
      <c r="C897" s="63"/>
      <c r="D897" s="204" t="s">
        <v>153</v>
      </c>
      <c r="E897" s="63"/>
      <c r="F897" s="205" t="s">
        <v>1814</v>
      </c>
      <c r="G897" s="63"/>
      <c r="H897" s="63"/>
      <c r="I897" s="163"/>
      <c r="J897" s="63"/>
      <c r="K897" s="63"/>
      <c r="L897" s="61"/>
      <c r="M897" s="206"/>
      <c r="N897" s="42"/>
      <c r="O897" s="42"/>
      <c r="P897" s="42"/>
      <c r="Q897" s="42"/>
      <c r="R897" s="42"/>
      <c r="S897" s="42"/>
      <c r="T897" s="78"/>
      <c r="AT897" s="24" t="s">
        <v>153</v>
      </c>
      <c r="AU897" s="24" t="s">
        <v>82</v>
      </c>
    </row>
    <row r="898" spans="2:65" s="12" customFormat="1" ht="27">
      <c r="B898" s="219"/>
      <c r="C898" s="220"/>
      <c r="D898" s="204" t="s">
        <v>155</v>
      </c>
      <c r="E898" s="221" t="s">
        <v>21</v>
      </c>
      <c r="F898" s="222" t="s">
        <v>1816</v>
      </c>
      <c r="G898" s="220"/>
      <c r="H898" s="221" t="s">
        <v>21</v>
      </c>
      <c r="I898" s="223"/>
      <c r="J898" s="220"/>
      <c r="K898" s="220"/>
      <c r="L898" s="224"/>
      <c r="M898" s="225"/>
      <c r="N898" s="226"/>
      <c r="O898" s="226"/>
      <c r="P898" s="226"/>
      <c r="Q898" s="226"/>
      <c r="R898" s="226"/>
      <c r="S898" s="226"/>
      <c r="T898" s="227"/>
      <c r="AT898" s="228" t="s">
        <v>155</v>
      </c>
      <c r="AU898" s="228" t="s">
        <v>82</v>
      </c>
      <c r="AV898" s="12" t="s">
        <v>80</v>
      </c>
      <c r="AW898" s="12" t="s">
        <v>35</v>
      </c>
      <c r="AX898" s="12" t="s">
        <v>72</v>
      </c>
      <c r="AY898" s="228" t="s">
        <v>144</v>
      </c>
    </row>
    <row r="899" spans="2:65" s="12" customFormat="1" ht="13.5">
      <c r="B899" s="219"/>
      <c r="C899" s="220"/>
      <c r="D899" s="204" t="s">
        <v>155</v>
      </c>
      <c r="E899" s="221" t="s">
        <v>21</v>
      </c>
      <c r="F899" s="222" t="s">
        <v>1817</v>
      </c>
      <c r="G899" s="220"/>
      <c r="H899" s="221" t="s">
        <v>21</v>
      </c>
      <c r="I899" s="223"/>
      <c r="J899" s="220"/>
      <c r="K899" s="220"/>
      <c r="L899" s="224"/>
      <c r="M899" s="225"/>
      <c r="N899" s="226"/>
      <c r="O899" s="226"/>
      <c r="P899" s="226"/>
      <c r="Q899" s="226"/>
      <c r="R899" s="226"/>
      <c r="S899" s="226"/>
      <c r="T899" s="227"/>
      <c r="AT899" s="228" t="s">
        <v>155</v>
      </c>
      <c r="AU899" s="228" t="s">
        <v>82</v>
      </c>
      <c r="AV899" s="12" t="s">
        <v>80</v>
      </c>
      <c r="AW899" s="12" t="s">
        <v>35</v>
      </c>
      <c r="AX899" s="12" t="s">
        <v>72</v>
      </c>
      <c r="AY899" s="228" t="s">
        <v>144</v>
      </c>
    </row>
    <row r="900" spans="2:65" s="12" customFormat="1" ht="13.5">
      <c r="B900" s="219"/>
      <c r="C900" s="220"/>
      <c r="D900" s="204" t="s">
        <v>155</v>
      </c>
      <c r="E900" s="221" t="s">
        <v>21</v>
      </c>
      <c r="F900" s="222" t="s">
        <v>1818</v>
      </c>
      <c r="G900" s="220"/>
      <c r="H900" s="221" t="s">
        <v>21</v>
      </c>
      <c r="I900" s="223"/>
      <c r="J900" s="220"/>
      <c r="K900" s="220"/>
      <c r="L900" s="224"/>
      <c r="M900" s="225"/>
      <c r="N900" s="226"/>
      <c r="O900" s="226"/>
      <c r="P900" s="226"/>
      <c r="Q900" s="226"/>
      <c r="R900" s="226"/>
      <c r="S900" s="226"/>
      <c r="T900" s="227"/>
      <c r="AT900" s="228" t="s">
        <v>155</v>
      </c>
      <c r="AU900" s="228" t="s">
        <v>82</v>
      </c>
      <c r="AV900" s="12" t="s">
        <v>80</v>
      </c>
      <c r="AW900" s="12" t="s">
        <v>35</v>
      </c>
      <c r="AX900" s="12" t="s">
        <v>72</v>
      </c>
      <c r="AY900" s="228" t="s">
        <v>144</v>
      </c>
    </row>
    <row r="901" spans="2:65" s="12" customFormat="1" ht="13.5">
      <c r="B901" s="219"/>
      <c r="C901" s="220"/>
      <c r="D901" s="204" t="s">
        <v>155</v>
      </c>
      <c r="E901" s="221" t="s">
        <v>21</v>
      </c>
      <c r="F901" s="222" t="s">
        <v>1819</v>
      </c>
      <c r="G901" s="220"/>
      <c r="H901" s="221" t="s">
        <v>21</v>
      </c>
      <c r="I901" s="223"/>
      <c r="J901" s="220"/>
      <c r="K901" s="220"/>
      <c r="L901" s="224"/>
      <c r="M901" s="225"/>
      <c r="N901" s="226"/>
      <c r="O901" s="226"/>
      <c r="P901" s="226"/>
      <c r="Q901" s="226"/>
      <c r="R901" s="226"/>
      <c r="S901" s="226"/>
      <c r="T901" s="227"/>
      <c r="AT901" s="228" t="s">
        <v>155</v>
      </c>
      <c r="AU901" s="228" t="s">
        <v>82</v>
      </c>
      <c r="AV901" s="12" t="s">
        <v>80</v>
      </c>
      <c r="AW901" s="12" t="s">
        <v>35</v>
      </c>
      <c r="AX901" s="12" t="s">
        <v>72</v>
      </c>
      <c r="AY901" s="228" t="s">
        <v>144</v>
      </c>
    </row>
    <row r="902" spans="2:65" s="12" customFormat="1" ht="13.5">
      <c r="B902" s="219"/>
      <c r="C902" s="220"/>
      <c r="D902" s="204" t="s">
        <v>155</v>
      </c>
      <c r="E902" s="221" t="s">
        <v>21</v>
      </c>
      <c r="F902" s="222" t="s">
        <v>1820</v>
      </c>
      <c r="G902" s="220"/>
      <c r="H902" s="221" t="s">
        <v>21</v>
      </c>
      <c r="I902" s="223"/>
      <c r="J902" s="220"/>
      <c r="K902" s="220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155</v>
      </c>
      <c r="AU902" s="228" t="s">
        <v>82</v>
      </c>
      <c r="AV902" s="12" t="s">
        <v>80</v>
      </c>
      <c r="AW902" s="12" t="s">
        <v>35</v>
      </c>
      <c r="AX902" s="12" t="s">
        <v>72</v>
      </c>
      <c r="AY902" s="228" t="s">
        <v>144</v>
      </c>
    </row>
    <row r="903" spans="2:65" s="12" customFormat="1" ht="13.5">
      <c r="B903" s="219"/>
      <c r="C903" s="220"/>
      <c r="D903" s="204" t="s">
        <v>155</v>
      </c>
      <c r="E903" s="221" t="s">
        <v>21</v>
      </c>
      <c r="F903" s="222" t="s">
        <v>1821</v>
      </c>
      <c r="G903" s="220"/>
      <c r="H903" s="221" t="s">
        <v>21</v>
      </c>
      <c r="I903" s="223"/>
      <c r="J903" s="220"/>
      <c r="K903" s="220"/>
      <c r="L903" s="224"/>
      <c r="M903" s="225"/>
      <c r="N903" s="226"/>
      <c r="O903" s="226"/>
      <c r="P903" s="226"/>
      <c r="Q903" s="226"/>
      <c r="R903" s="226"/>
      <c r="S903" s="226"/>
      <c r="T903" s="227"/>
      <c r="AT903" s="228" t="s">
        <v>155</v>
      </c>
      <c r="AU903" s="228" t="s">
        <v>82</v>
      </c>
      <c r="AV903" s="12" t="s">
        <v>80</v>
      </c>
      <c r="AW903" s="12" t="s">
        <v>35</v>
      </c>
      <c r="AX903" s="12" t="s">
        <v>72</v>
      </c>
      <c r="AY903" s="228" t="s">
        <v>144</v>
      </c>
    </row>
    <row r="904" spans="2:65" s="12" customFormat="1" ht="13.5">
      <c r="B904" s="219"/>
      <c r="C904" s="220"/>
      <c r="D904" s="204" t="s">
        <v>155</v>
      </c>
      <c r="E904" s="221" t="s">
        <v>21</v>
      </c>
      <c r="F904" s="222" t="s">
        <v>1817</v>
      </c>
      <c r="G904" s="220"/>
      <c r="H904" s="221" t="s">
        <v>21</v>
      </c>
      <c r="I904" s="223"/>
      <c r="J904" s="220"/>
      <c r="K904" s="220"/>
      <c r="L904" s="224"/>
      <c r="M904" s="225"/>
      <c r="N904" s="226"/>
      <c r="O904" s="226"/>
      <c r="P904" s="226"/>
      <c r="Q904" s="226"/>
      <c r="R904" s="226"/>
      <c r="S904" s="226"/>
      <c r="T904" s="227"/>
      <c r="AT904" s="228" t="s">
        <v>155</v>
      </c>
      <c r="AU904" s="228" t="s">
        <v>82</v>
      </c>
      <c r="AV904" s="12" t="s">
        <v>80</v>
      </c>
      <c r="AW904" s="12" t="s">
        <v>35</v>
      </c>
      <c r="AX904" s="12" t="s">
        <v>72</v>
      </c>
      <c r="AY904" s="228" t="s">
        <v>144</v>
      </c>
    </row>
    <row r="905" spans="2:65" s="11" customFormat="1" ht="13.5">
      <c r="B905" s="207"/>
      <c r="C905" s="208"/>
      <c r="D905" s="204" t="s">
        <v>155</v>
      </c>
      <c r="E905" s="209" t="s">
        <v>21</v>
      </c>
      <c r="F905" s="210" t="s">
        <v>80</v>
      </c>
      <c r="G905" s="208"/>
      <c r="H905" s="211">
        <v>1</v>
      </c>
      <c r="I905" s="212"/>
      <c r="J905" s="208"/>
      <c r="K905" s="208"/>
      <c r="L905" s="213"/>
      <c r="M905" s="214"/>
      <c r="N905" s="215"/>
      <c r="O905" s="215"/>
      <c r="P905" s="215"/>
      <c r="Q905" s="215"/>
      <c r="R905" s="215"/>
      <c r="S905" s="215"/>
      <c r="T905" s="216"/>
      <c r="AT905" s="217" t="s">
        <v>155</v>
      </c>
      <c r="AU905" s="217" t="s">
        <v>82</v>
      </c>
      <c r="AV905" s="11" t="s">
        <v>82</v>
      </c>
      <c r="AW905" s="11" t="s">
        <v>35</v>
      </c>
      <c r="AX905" s="11" t="s">
        <v>80</v>
      </c>
      <c r="AY905" s="217" t="s">
        <v>144</v>
      </c>
    </row>
    <row r="906" spans="2:65" s="1" customFormat="1" ht="16.5" customHeight="1">
      <c r="B906" s="41"/>
      <c r="C906" s="192" t="s">
        <v>2278</v>
      </c>
      <c r="D906" s="192" t="s">
        <v>146</v>
      </c>
      <c r="E906" s="193" t="s">
        <v>1823</v>
      </c>
      <c r="F906" s="194" t="s">
        <v>1824</v>
      </c>
      <c r="G906" s="195" t="s">
        <v>1771</v>
      </c>
      <c r="H906" s="196">
        <v>1</v>
      </c>
      <c r="I906" s="197"/>
      <c r="J906" s="198">
        <f>ROUND(I906*H906,2)</f>
        <v>0</v>
      </c>
      <c r="K906" s="194" t="s">
        <v>150</v>
      </c>
      <c r="L906" s="61"/>
      <c r="M906" s="199" t="s">
        <v>21</v>
      </c>
      <c r="N906" s="200" t="s">
        <v>43</v>
      </c>
      <c r="O906" s="42"/>
      <c r="P906" s="201">
        <f>O906*H906</f>
        <v>0</v>
      </c>
      <c r="Q906" s="201">
        <v>0</v>
      </c>
      <c r="R906" s="201">
        <f>Q906*H906</f>
        <v>0</v>
      </c>
      <c r="S906" s="201">
        <v>0</v>
      </c>
      <c r="T906" s="202">
        <f>S906*H906</f>
        <v>0</v>
      </c>
      <c r="AR906" s="24" t="s">
        <v>660</v>
      </c>
      <c r="AT906" s="24" t="s">
        <v>146</v>
      </c>
      <c r="AU906" s="24" t="s">
        <v>82</v>
      </c>
      <c r="AY906" s="24" t="s">
        <v>144</v>
      </c>
      <c r="BE906" s="203">
        <f>IF(N906="základní",J906,0)</f>
        <v>0</v>
      </c>
      <c r="BF906" s="203">
        <f>IF(N906="snížená",J906,0)</f>
        <v>0</v>
      </c>
      <c r="BG906" s="203">
        <f>IF(N906="zákl. přenesená",J906,0)</f>
        <v>0</v>
      </c>
      <c r="BH906" s="203">
        <f>IF(N906="sníž. přenesená",J906,0)</f>
        <v>0</v>
      </c>
      <c r="BI906" s="203">
        <f>IF(N906="nulová",J906,0)</f>
        <v>0</v>
      </c>
      <c r="BJ906" s="24" t="s">
        <v>80</v>
      </c>
      <c r="BK906" s="203">
        <f>ROUND(I906*H906,2)</f>
        <v>0</v>
      </c>
      <c r="BL906" s="24" t="s">
        <v>660</v>
      </c>
      <c r="BM906" s="24" t="s">
        <v>2279</v>
      </c>
    </row>
    <row r="907" spans="2:65" s="1" customFormat="1" ht="13.5">
      <c r="B907" s="41"/>
      <c r="C907" s="63"/>
      <c r="D907" s="204" t="s">
        <v>153</v>
      </c>
      <c r="E907" s="63"/>
      <c r="F907" s="205" t="s">
        <v>1824</v>
      </c>
      <c r="G907" s="63"/>
      <c r="H907" s="63"/>
      <c r="I907" s="163"/>
      <c r="J907" s="63"/>
      <c r="K907" s="63"/>
      <c r="L907" s="61"/>
      <c r="M907" s="206"/>
      <c r="N907" s="42"/>
      <c r="O907" s="42"/>
      <c r="P907" s="42"/>
      <c r="Q907" s="42"/>
      <c r="R907" s="42"/>
      <c r="S907" s="42"/>
      <c r="T907" s="78"/>
      <c r="AT907" s="24" t="s">
        <v>153</v>
      </c>
      <c r="AU907" s="24" t="s">
        <v>82</v>
      </c>
    </row>
    <row r="908" spans="2:65" s="12" customFormat="1" ht="13.5">
      <c r="B908" s="219"/>
      <c r="C908" s="220"/>
      <c r="D908" s="204" t="s">
        <v>155</v>
      </c>
      <c r="E908" s="221" t="s">
        <v>21</v>
      </c>
      <c r="F908" s="222" t="s">
        <v>1826</v>
      </c>
      <c r="G908" s="220"/>
      <c r="H908" s="221" t="s">
        <v>21</v>
      </c>
      <c r="I908" s="223"/>
      <c r="J908" s="220"/>
      <c r="K908" s="220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155</v>
      </c>
      <c r="AU908" s="228" t="s">
        <v>82</v>
      </c>
      <c r="AV908" s="12" t="s">
        <v>80</v>
      </c>
      <c r="AW908" s="12" t="s">
        <v>35</v>
      </c>
      <c r="AX908" s="12" t="s">
        <v>72</v>
      </c>
      <c r="AY908" s="228" t="s">
        <v>144</v>
      </c>
    </row>
    <row r="909" spans="2:65" s="12" customFormat="1" ht="27">
      <c r="B909" s="219"/>
      <c r="C909" s="220"/>
      <c r="D909" s="204" t="s">
        <v>155</v>
      </c>
      <c r="E909" s="221" t="s">
        <v>21</v>
      </c>
      <c r="F909" s="222" t="s">
        <v>1827</v>
      </c>
      <c r="G909" s="220"/>
      <c r="H909" s="221" t="s">
        <v>21</v>
      </c>
      <c r="I909" s="223"/>
      <c r="J909" s="220"/>
      <c r="K909" s="220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155</v>
      </c>
      <c r="AU909" s="228" t="s">
        <v>82</v>
      </c>
      <c r="AV909" s="12" t="s">
        <v>80</v>
      </c>
      <c r="AW909" s="12" t="s">
        <v>35</v>
      </c>
      <c r="AX909" s="12" t="s">
        <v>72</v>
      </c>
      <c r="AY909" s="228" t="s">
        <v>144</v>
      </c>
    </row>
    <row r="910" spans="2:65" s="12" customFormat="1" ht="27">
      <c r="B910" s="219"/>
      <c r="C910" s="220"/>
      <c r="D910" s="204" t="s">
        <v>155</v>
      </c>
      <c r="E910" s="221" t="s">
        <v>21</v>
      </c>
      <c r="F910" s="222" t="s">
        <v>1828</v>
      </c>
      <c r="G910" s="220"/>
      <c r="H910" s="221" t="s">
        <v>21</v>
      </c>
      <c r="I910" s="223"/>
      <c r="J910" s="220"/>
      <c r="K910" s="220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155</v>
      </c>
      <c r="AU910" s="228" t="s">
        <v>82</v>
      </c>
      <c r="AV910" s="12" t="s">
        <v>80</v>
      </c>
      <c r="AW910" s="12" t="s">
        <v>35</v>
      </c>
      <c r="AX910" s="12" t="s">
        <v>72</v>
      </c>
      <c r="AY910" s="228" t="s">
        <v>144</v>
      </c>
    </row>
    <row r="911" spans="2:65" s="12" customFormat="1" ht="13.5">
      <c r="B911" s="219"/>
      <c r="C911" s="220"/>
      <c r="D911" s="204" t="s">
        <v>155</v>
      </c>
      <c r="E911" s="221" t="s">
        <v>21</v>
      </c>
      <c r="F911" s="222" t="s">
        <v>1829</v>
      </c>
      <c r="G911" s="220"/>
      <c r="H911" s="221" t="s">
        <v>21</v>
      </c>
      <c r="I911" s="223"/>
      <c r="J911" s="220"/>
      <c r="K911" s="220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155</v>
      </c>
      <c r="AU911" s="228" t="s">
        <v>82</v>
      </c>
      <c r="AV911" s="12" t="s">
        <v>80</v>
      </c>
      <c r="AW911" s="12" t="s">
        <v>35</v>
      </c>
      <c r="AX911" s="12" t="s">
        <v>72</v>
      </c>
      <c r="AY911" s="228" t="s">
        <v>144</v>
      </c>
    </row>
    <row r="912" spans="2:65" s="11" customFormat="1" ht="13.5">
      <c r="B912" s="207"/>
      <c r="C912" s="208"/>
      <c r="D912" s="204" t="s">
        <v>155</v>
      </c>
      <c r="E912" s="209" t="s">
        <v>21</v>
      </c>
      <c r="F912" s="210" t="s">
        <v>80</v>
      </c>
      <c r="G912" s="208"/>
      <c r="H912" s="211">
        <v>1</v>
      </c>
      <c r="I912" s="212"/>
      <c r="J912" s="208"/>
      <c r="K912" s="208"/>
      <c r="L912" s="213"/>
      <c r="M912" s="214"/>
      <c r="N912" s="215"/>
      <c r="O912" s="215"/>
      <c r="P912" s="215"/>
      <c r="Q912" s="215"/>
      <c r="R912" s="215"/>
      <c r="S912" s="215"/>
      <c r="T912" s="216"/>
      <c r="AT912" s="217" t="s">
        <v>155</v>
      </c>
      <c r="AU912" s="217" t="s">
        <v>82</v>
      </c>
      <c r="AV912" s="11" t="s">
        <v>82</v>
      </c>
      <c r="AW912" s="11" t="s">
        <v>35</v>
      </c>
      <c r="AX912" s="11" t="s">
        <v>80</v>
      </c>
      <c r="AY912" s="217" t="s">
        <v>144</v>
      </c>
    </row>
    <row r="913" spans="2:65" s="1" customFormat="1" ht="16.5" customHeight="1">
      <c r="B913" s="41"/>
      <c r="C913" s="192" t="s">
        <v>2280</v>
      </c>
      <c r="D913" s="192" t="s">
        <v>146</v>
      </c>
      <c r="E913" s="193" t="s">
        <v>658</v>
      </c>
      <c r="F913" s="194" t="s">
        <v>659</v>
      </c>
      <c r="G913" s="195" t="s">
        <v>1771</v>
      </c>
      <c r="H913" s="196">
        <v>1</v>
      </c>
      <c r="I913" s="197"/>
      <c r="J913" s="198">
        <f>ROUND(I913*H913,2)</f>
        <v>0</v>
      </c>
      <c r="K913" s="194" t="s">
        <v>150</v>
      </c>
      <c r="L913" s="61"/>
      <c r="M913" s="199" t="s">
        <v>21</v>
      </c>
      <c r="N913" s="200" t="s">
        <v>43</v>
      </c>
      <c r="O913" s="42"/>
      <c r="P913" s="201">
        <f>O913*H913</f>
        <v>0</v>
      </c>
      <c r="Q913" s="201">
        <v>0</v>
      </c>
      <c r="R913" s="201">
        <f>Q913*H913</f>
        <v>0</v>
      </c>
      <c r="S913" s="201">
        <v>0</v>
      </c>
      <c r="T913" s="202">
        <f>S913*H913</f>
        <v>0</v>
      </c>
      <c r="AR913" s="24" t="s">
        <v>660</v>
      </c>
      <c r="AT913" s="24" t="s">
        <v>146</v>
      </c>
      <c r="AU913" s="24" t="s">
        <v>82</v>
      </c>
      <c r="AY913" s="24" t="s">
        <v>144</v>
      </c>
      <c r="BE913" s="203">
        <f>IF(N913="základní",J913,0)</f>
        <v>0</v>
      </c>
      <c r="BF913" s="203">
        <f>IF(N913="snížená",J913,0)</f>
        <v>0</v>
      </c>
      <c r="BG913" s="203">
        <f>IF(N913="zákl. přenesená",J913,0)</f>
        <v>0</v>
      </c>
      <c r="BH913" s="203">
        <f>IF(N913="sníž. přenesená",J913,0)</f>
        <v>0</v>
      </c>
      <c r="BI913" s="203">
        <f>IF(N913="nulová",J913,0)</f>
        <v>0</v>
      </c>
      <c r="BJ913" s="24" t="s">
        <v>80</v>
      </c>
      <c r="BK913" s="203">
        <f>ROUND(I913*H913,2)</f>
        <v>0</v>
      </c>
      <c r="BL913" s="24" t="s">
        <v>660</v>
      </c>
      <c r="BM913" s="24" t="s">
        <v>2281</v>
      </c>
    </row>
    <row r="914" spans="2:65" s="1" customFormat="1" ht="13.5">
      <c r="B914" s="41"/>
      <c r="C914" s="63"/>
      <c r="D914" s="204" t="s">
        <v>153</v>
      </c>
      <c r="E914" s="63"/>
      <c r="F914" s="205" t="s">
        <v>659</v>
      </c>
      <c r="G914" s="63"/>
      <c r="H914" s="63"/>
      <c r="I914" s="163"/>
      <c r="J914" s="63"/>
      <c r="K914" s="63"/>
      <c r="L914" s="61"/>
      <c r="M914" s="206"/>
      <c r="N914" s="42"/>
      <c r="O914" s="42"/>
      <c r="P914" s="42"/>
      <c r="Q914" s="42"/>
      <c r="R914" s="42"/>
      <c r="S914" s="42"/>
      <c r="T914" s="78"/>
      <c r="AT914" s="24" t="s">
        <v>153</v>
      </c>
      <c r="AU914" s="24" t="s">
        <v>82</v>
      </c>
    </row>
    <row r="915" spans="2:65" s="12" customFormat="1" ht="13.5">
      <c r="B915" s="219"/>
      <c r="C915" s="220"/>
      <c r="D915" s="204" t="s">
        <v>155</v>
      </c>
      <c r="E915" s="221" t="s">
        <v>21</v>
      </c>
      <c r="F915" s="222" t="s">
        <v>1832</v>
      </c>
      <c r="G915" s="220"/>
      <c r="H915" s="221" t="s">
        <v>21</v>
      </c>
      <c r="I915" s="223"/>
      <c r="J915" s="220"/>
      <c r="K915" s="220"/>
      <c r="L915" s="224"/>
      <c r="M915" s="225"/>
      <c r="N915" s="226"/>
      <c r="O915" s="226"/>
      <c r="P915" s="226"/>
      <c r="Q915" s="226"/>
      <c r="R915" s="226"/>
      <c r="S915" s="226"/>
      <c r="T915" s="227"/>
      <c r="AT915" s="228" t="s">
        <v>155</v>
      </c>
      <c r="AU915" s="228" t="s">
        <v>82</v>
      </c>
      <c r="AV915" s="12" t="s">
        <v>80</v>
      </c>
      <c r="AW915" s="12" t="s">
        <v>35</v>
      </c>
      <c r="AX915" s="12" t="s">
        <v>72</v>
      </c>
      <c r="AY915" s="228" t="s">
        <v>144</v>
      </c>
    </row>
    <row r="916" spans="2:65" s="12" customFormat="1" ht="13.5">
      <c r="B916" s="219"/>
      <c r="C916" s="220"/>
      <c r="D916" s="204" t="s">
        <v>155</v>
      </c>
      <c r="E916" s="221" t="s">
        <v>21</v>
      </c>
      <c r="F916" s="222" t="s">
        <v>1833</v>
      </c>
      <c r="G916" s="220"/>
      <c r="H916" s="221" t="s">
        <v>21</v>
      </c>
      <c r="I916" s="223"/>
      <c r="J916" s="220"/>
      <c r="K916" s="220"/>
      <c r="L916" s="224"/>
      <c r="M916" s="225"/>
      <c r="N916" s="226"/>
      <c r="O916" s="226"/>
      <c r="P916" s="226"/>
      <c r="Q916" s="226"/>
      <c r="R916" s="226"/>
      <c r="S916" s="226"/>
      <c r="T916" s="227"/>
      <c r="AT916" s="228" t="s">
        <v>155</v>
      </c>
      <c r="AU916" s="228" t="s">
        <v>82</v>
      </c>
      <c r="AV916" s="12" t="s">
        <v>80</v>
      </c>
      <c r="AW916" s="12" t="s">
        <v>35</v>
      </c>
      <c r="AX916" s="12" t="s">
        <v>72</v>
      </c>
      <c r="AY916" s="228" t="s">
        <v>144</v>
      </c>
    </row>
    <row r="917" spans="2:65" s="11" customFormat="1" ht="13.5">
      <c r="B917" s="207"/>
      <c r="C917" s="208"/>
      <c r="D917" s="204" t="s">
        <v>155</v>
      </c>
      <c r="E917" s="209" t="s">
        <v>21</v>
      </c>
      <c r="F917" s="210" t="s">
        <v>1834</v>
      </c>
      <c r="G917" s="208"/>
      <c r="H917" s="211">
        <v>1</v>
      </c>
      <c r="I917" s="212"/>
      <c r="J917" s="208"/>
      <c r="K917" s="208"/>
      <c r="L917" s="213"/>
      <c r="M917" s="214"/>
      <c r="N917" s="215"/>
      <c r="O917" s="215"/>
      <c r="P917" s="215"/>
      <c r="Q917" s="215"/>
      <c r="R917" s="215"/>
      <c r="S917" s="215"/>
      <c r="T917" s="216"/>
      <c r="AT917" s="217" t="s">
        <v>155</v>
      </c>
      <c r="AU917" s="217" t="s">
        <v>82</v>
      </c>
      <c r="AV917" s="11" t="s">
        <v>82</v>
      </c>
      <c r="AW917" s="11" t="s">
        <v>35</v>
      </c>
      <c r="AX917" s="11" t="s">
        <v>80</v>
      </c>
      <c r="AY917" s="217" t="s">
        <v>144</v>
      </c>
    </row>
    <row r="918" spans="2:65" s="1" customFormat="1" ht="16.5" customHeight="1">
      <c r="B918" s="41"/>
      <c r="C918" s="192" t="s">
        <v>2282</v>
      </c>
      <c r="D918" s="192" t="s">
        <v>146</v>
      </c>
      <c r="E918" s="193" t="s">
        <v>1836</v>
      </c>
      <c r="F918" s="194" t="s">
        <v>2283</v>
      </c>
      <c r="G918" s="195" t="s">
        <v>1771</v>
      </c>
      <c r="H918" s="196">
        <v>1</v>
      </c>
      <c r="I918" s="197"/>
      <c r="J918" s="198">
        <f>ROUND(I918*H918,2)</f>
        <v>0</v>
      </c>
      <c r="K918" s="194" t="s">
        <v>150</v>
      </c>
      <c r="L918" s="61"/>
      <c r="M918" s="199" t="s">
        <v>21</v>
      </c>
      <c r="N918" s="200" t="s">
        <v>43</v>
      </c>
      <c r="O918" s="42"/>
      <c r="P918" s="201">
        <f>O918*H918</f>
        <v>0</v>
      </c>
      <c r="Q918" s="201">
        <v>0</v>
      </c>
      <c r="R918" s="201">
        <f>Q918*H918</f>
        <v>0</v>
      </c>
      <c r="S918" s="201">
        <v>0</v>
      </c>
      <c r="T918" s="202">
        <f>S918*H918</f>
        <v>0</v>
      </c>
      <c r="AR918" s="24" t="s">
        <v>660</v>
      </c>
      <c r="AT918" s="24" t="s">
        <v>146</v>
      </c>
      <c r="AU918" s="24" t="s">
        <v>82</v>
      </c>
      <c r="AY918" s="24" t="s">
        <v>144</v>
      </c>
      <c r="BE918" s="203">
        <f>IF(N918="základní",J918,0)</f>
        <v>0</v>
      </c>
      <c r="BF918" s="203">
        <f>IF(N918="snížená",J918,0)</f>
        <v>0</v>
      </c>
      <c r="BG918" s="203">
        <f>IF(N918="zákl. přenesená",J918,0)</f>
        <v>0</v>
      </c>
      <c r="BH918" s="203">
        <f>IF(N918="sníž. přenesená",J918,0)</f>
        <v>0</v>
      </c>
      <c r="BI918" s="203">
        <f>IF(N918="nulová",J918,0)</f>
        <v>0</v>
      </c>
      <c r="BJ918" s="24" t="s">
        <v>80</v>
      </c>
      <c r="BK918" s="203">
        <f>ROUND(I918*H918,2)</f>
        <v>0</v>
      </c>
      <c r="BL918" s="24" t="s">
        <v>660</v>
      </c>
      <c r="BM918" s="24" t="s">
        <v>2284</v>
      </c>
    </row>
    <row r="919" spans="2:65" s="1" customFormat="1" ht="13.5">
      <c r="B919" s="41"/>
      <c r="C919" s="63"/>
      <c r="D919" s="204" t="s">
        <v>153</v>
      </c>
      <c r="E919" s="63"/>
      <c r="F919" s="205" t="s">
        <v>2285</v>
      </c>
      <c r="G919" s="63"/>
      <c r="H919" s="63"/>
      <c r="I919" s="163"/>
      <c r="J919" s="63"/>
      <c r="K919" s="63"/>
      <c r="L919" s="61"/>
      <c r="M919" s="206"/>
      <c r="N919" s="42"/>
      <c r="O919" s="42"/>
      <c r="P919" s="42"/>
      <c r="Q919" s="42"/>
      <c r="R919" s="42"/>
      <c r="S919" s="42"/>
      <c r="T919" s="78"/>
      <c r="AT919" s="24" t="s">
        <v>153</v>
      </c>
      <c r="AU919" s="24" t="s">
        <v>82</v>
      </c>
    </row>
    <row r="920" spans="2:65" s="12" customFormat="1" ht="27">
      <c r="B920" s="219"/>
      <c r="C920" s="220"/>
      <c r="D920" s="204" t="s">
        <v>155</v>
      </c>
      <c r="E920" s="221" t="s">
        <v>21</v>
      </c>
      <c r="F920" s="222" t="s">
        <v>1839</v>
      </c>
      <c r="G920" s="220"/>
      <c r="H920" s="221" t="s">
        <v>21</v>
      </c>
      <c r="I920" s="223"/>
      <c r="J920" s="220"/>
      <c r="K920" s="220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155</v>
      </c>
      <c r="AU920" s="228" t="s">
        <v>82</v>
      </c>
      <c r="AV920" s="12" t="s">
        <v>80</v>
      </c>
      <c r="AW920" s="12" t="s">
        <v>35</v>
      </c>
      <c r="AX920" s="12" t="s">
        <v>72</v>
      </c>
      <c r="AY920" s="228" t="s">
        <v>144</v>
      </c>
    </row>
    <row r="921" spans="2:65" s="12" customFormat="1" ht="13.5">
      <c r="B921" s="219"/>
      <c r="C921" s="220"/>
      <c r="D921" s="204" t="s">
        <v>155</v>
      </c>
      <c r="E921" s="221" t="s">
        <v>21</v>
      </c>
      <c r="F921" s="222" t="s">
        <v>1840</v>
      </c>
      <c r="G921" s="220"/>
      <c r="H921" s="221" t="s">
        <v>21</v>
      </c>
      <c r="I921" s="223"/>
      <c r="J921" s="220"/>
      <c r="K921" s="220"/>
      <c r="L921" s="224"/>
      <c r="M921" s="225"/>
      <c r="N921" s="226"/>
      <c r="O921" s="226"/>
      <c r="P921" s="226"/>
      <c r="Q921" s="226"/>
      <c r="R921" s="226"/>
      <c r="S921" s="226"/>
      <c r="T921" s="227"/>
      <c r="AT921" s="228" t="s">
        <v>155</v>
      </c>
      <c r="AU921" s="228" t="s">
        <v>82</v>
      </c>
      <c r="AV921" s="12" t="s">
        <v>80</v>
      </c>
      <c r="AW921" s="12" t="s">
        <v>35</v>
      </c>
      <c r="AX921" s="12" t="s">
        <v>72</v>
      </c>
      <c r="AY921" s="228" t="s">
        <v>144</v>
      </c>
    </row>
    <row r="922" spans="2:65" s="11" customFormat="1" ht="13.5">
      <c r="B922" s="207"/>
      <c r="C922" s="208"/>
      <c r="D922" s="204" t="s">
        <v>155</v>
      </c>
      <c r="E922" s="209" t="s">
        <v>21</v>
      </c>
      <c r="F922" s="210" t="s">
        <v>80</v>
      </c>
      <c r="G922" s="208"/>
      <c r="H922" s="211">
        <v>1</v>
      </c>
      <c r="I922" s="212"/>
      <c r="J922" s="208"/>
      <c r="K922" s="208"/>
      <c r="L922" s="213"/>
      <c r="M922" s="214"/>
      <c r="N922" s="215"/>
      <c r="O922" s="215"/>
      <c r="P922" s="215"/>
      <c r="Q922" s="215"/>
      <c r="R922" s="215"/>
      <c r="S922" s="215"/>
      <c r="T922" s="216"/>
      <c r="AT922" s="217" t="s">
        <v>155</v>
      </c>
      <c r="AU922" s="217" t="s">
        <v>82</v>
      </c>
      <c r="AV922" s="11" t="s">
        <v>82</v>
      </c>
      <c r="AW922" s="11" t="s">
        <v>35</v>
      </c>
      <c r="AX922" s="11" t="s">
        <v>80</v>
      </c>
      <c r="AY922" s="217" t="s">
        <v>144</v>
      </c>
    </row>
    <row r="923" spans="2:65" s="1" customFormat="1" ht="16.5" customHeight="1">
      <c r="B923" s="41"/>
      <c r="C923" s="192" t="s">
        <v>2286</v>
      </c>
      <c r="D923" s="192" t="s">
        <v>146</v>
      </c>
      <c r="E923" s="193" t="s">
        <v>1842</v>
      </c>
      <c r="F923" s="194" t="s">
        <v>1843</v>
      </c>
      <c r="G923" s="195" t="s">
        <v>1771</v>
      </c>
      <c r="H923" s="196">
        <v>1</v>
      </c>
      <c r="I923" s="197"/>
      <c r="J923" s="198">
        <f>ROUND(I923*H923,2)</f>
        <v>0</v>
      </c>
      <c r="K923" s="194" t="s">
        <v>150</v>
      </c>
      <c r="L923" s="61"/>
      <c r="M923" s="199" t="s">
        <v>21</v>
      </c>
      <c r="N923" s="200" t="s">
        <v>43</v>
      </c>
      <c r="O923" s="42"/>
      <c r="P923" s="201">
        <f>O923*H923</f>
        <v>0</v>
      </c>
      <c r="Q923" s="201">
        <v>0</v>
      </c>
      <c r="R923" s="201">
        <f>Q923*H923</f>
        <v>0</v>
      </c>
      <c r="S923" s="201">
        <v>0</v>
      </c>
      <c r="T923" s="202">
        <f>S923*H923</f>
        <v>0</v>
      </c>
      <c r="AR923" s="24" t="s">
        <v>660</v>
      </c>
      <c r="AT923" s="24" t="s">
        <v>146</v>
      </c>
      <c r="AU923" s="24" t="s">
        <v>82</v>
      </c>
      <c r="AY923" s="24" t="s">
        <v>144</v>
      </c>
      <c r="BE923" s="203">
        <f>IF(N923="základní",J923,0)</f>
        <v>0</v>
      </c>
      <c r="BF923" s="203">
        <f>IF(N923="snížená",J923,0)</f>
        <v>0</v>
      </c>
      <c r="BG923" s="203">
        <f>IF(N923="zákl. přenesená",J923,0)</f>
        <v>0</v>
      </c>
      <c r="BH923" s="203">
        <f>IF(N923="sníž. přenesená",J923,0)</f>
        <v>0</v>
      </c>
      <c r="BI923" s="203">
        <f>IF(N923="nulová",J923,0)</f>
        <v>0</v>
      </c>
      <c r="BJ923" s="24" t="s">
        <v>80</v>
      </c>
      <c r="BK923" s="203">
        <f>ROUND(I923*H923,2)</f>
        <v>0</v>
      </c>
      <c r="BL923" s="24" t="s">
        <v>660</v>
      </c>
      <c r="BM923" s="24" t="s">
        <v>2287</v>
      </c>
    </row>
    <row r="924" spans="2:65" s="1" customFormat="1" ht="13.5">
      <c r="B924" s="41"/>
      <c r="C924" s="63"/>
      <c r="D924" s="204" t="s">
        <v>153</v>
      </c>
      <c r="E924" s="63"/>
      <c r="F924" s="205" t="s">
        <v>1843</v>
      </c>
      <c r="G924" s="63"/>
      <c r="H924" s="63"/>
      <c r="I924" s="163"/>
      <c r="J924" s="63"/>
      <c r="K924" s="63"/>
      <c r="L924" s="61"/>
      <c r="M924" s="206"/>
      <c r="N924" s="42"/>
      <c r="O924" s="42"/>
      <c r="P924" s="42"/>
      <c r="Q924" s="42"/>
      <c r="R924" s="42"/>
      <c r="S924" s="42"/>
      <c r="T924" s="78"/>
      <c r="AT924" s="24" t="s">
        <v>153</v>
      </c>
      <c r="AU924" s="24" t="s">
        <v>82</v>
      </c>
    </row>
    <row r="925" spans="2:65" s="12" customFormat="1" ht="27">
      <c r="B925" s="219"/>
      <c r="C925" s="220"/>
      <c r="D925" s="204" t="s">
        <v>155</v>
      </c>
      <c r="E925" s="221" t="s">
        <v>21</v>
      </c>
      <c r="F925" s="222" t="s">
        <v>1845</v>
      </c>
      <c r="G925" s="220"/>
      <c r="H925" s="221" t="s">
        <v>21</v>
      </c>
      <c r="I925" s="223"/>
      <c r="J925" s="220"/>
      <c r="K925" s="220"/>
      <c r="L925" s="224"/>
      <c r="M925" s="225"/>
      <c r="N925" s="226"/>
      <c r="O925" s="226"/>
      <c r="P925" s="226"/>
      <c r="Q925" s="226"/>
      <c r="R925" s="226"/>
      <c r="S925" s="226"/>
      <c r="T925" s="227"/>
      <c r="AT925" s="228" t="s">
        <v>155</v>
      </c>
      <c r="AU925" s="228" t="s">
        <v>82</v>
      </c>
      <c r="AV925" s="12" t="s">
        <v>80</v>
      </c>
      <c r="AW925" s="12" t="s">
        <v>35</v>
      </c>
      <c r="AX925" s="12" t="s">
        <v>72</v>
      </c>
      <c r="AY925" s="228" t="s">
        <v>144</v>
      </c>
    </row>
    <row r="926" spans="2:65" s="12" customFormat="1" ht="13.5">
      <c r="B926" s="219"/>
      <c r="C926" s="220"/>
      <c r="D926" s="204" t="s">
        <v>155</v>
      </c>
      <c r="E926" s="221" t="s">
        <v>21</v>
      </c>
      <c r="F926" s="222" t="s">
        <v>1846</v>
      </c>
      <c r="G926" s="220"/>
      <c r="H926" s="221" t="s">
        <v>21</v>
      </c>
      <c r="I926" s="223"/>
      <c r="J926" s="220"/>
      <c r="K926" s="220"/>
      <c r="L926" s="224"/>
      <c r="M926" s="225"/>
      <c r="N926" s="226"/>
      <c r="O926" s="226"/>
      <c r="P926" s="226"/>
      <c r="Q926" s="226"/>
      <c r="R926" s="226"/>
      <c r="S926" s="226"/>
      <c r="T926" s="227"/>
      <c r="AT926" s="228" t="s">
        <v>155</v>
      </c>
      <c r="AU926" s="228" t="s">
        <v>82</v>
      </c>
      <c r="AV926" s="12" t="s">
        <v>80</v>
      </c>
      <c r="AW926" s="12" t="s">
        <v>35</v>
      </c>
      <c r="AX926" s="12" t="s">
        <v>72</v>
      </c>
      <c r="AY926" s="228" t="s">
        <v>144</v>
      </c>
    </row>
    <row r="927" spans="2:65" s="11" customFormat="1" ht="13.5">
      <c r="B927" s="207"/>
      <c r="C927" s="208"/>
      <c r="D927" s="204" t="s">
        <v>155</v>
      </c>
      <c r="E927" s="209" t="s">
        <v>21</v>
      </c>
      <c r="F927" s="210" t="s">
        <v>80</v>
      </c>
      <c r="G927" s="208"/>
      <c r="H927" s="211">
        <v>1</v>
      </c>
      <c r="I927" s="212"/>
      <c r="J927" s="208"/>
      <c r="K927" s="208"/>
      <c r="L927" s="213"/>
      <c r="M927" s="214"/>
      <c r="N927" s="215"/>
      <c r="O927" s="215"/>
      <c r="P927" s="215"/>
      <c r="Q927" s="215"/>
      <c r="R927" s="215"/>
      <c r="S927" s="215"/>
      <c r="T927" s="216"/>
      <c r="AT927" s="217" t="s">
        <v>155</v>
      </c>
      <c r="AU927" s="217" t="s">
        <v>82</v>
      </c>
      <c r="AV927" s="11" t="s">
        <v>82</v>
      </c>
      <c r="AW927" s="11" t="s">
        <v>35</v>
      </c>
      <c r="AX927" s="11" t="s">
        <v>80</v>
      </c>
      <c r="AY927" s="217" t="s">
        <v>144</v>
      </c>
    </row>
    <row r="928" spans="2:65" s="10" customFormat="1" ht="29.85" customHeight="1">
      <c r="B928" s="176"/>
      <c r="C928" s="177"/>
      <c r="D928" s="178" t="s">
        <v>71</v>
      </c>
      <c r="E928" s="190" t="s">
        <v>1847</v>
      </c>
      <c r="F928" s="190" t="s">
        <v>1848</v>
      </c>
      <c r="G928" s="177"/>
      <c r="H928" s="177"/>
      <c r="I928" s="180"/>
      <c r="J928" s="191">
        <f>BK928</f>
        <v>0</v>
      </c>
      <c r="K928" s="177"/>
      <c r="L928" s="182"/>
      <c r="M928" s="183"/>
      <c r="N928" s="184"/>
      <c r="O928" s="184"/>
      <c r="P928" s="185">
        <f>SUM(P929:P933)</f>
        <v>0</v>
      </c>
      <c r="Q928" s="184"/>
      <c r="R928" s="185">
        <f>SUM(R929:R933)</f>
        <v>0</v>
      </c>
      <c r="S928" s="184"/>
      <c r="T928" s="186">
        <f>SUM(T929:T933)</f>
        <v>0</v>
      </c>
      <c r="AR928" s="187" t="s">
        <v>174</v>
      </c>
      <c r="AT928" s="188" t="s">
        <v>71</v>
      </c>
      <c r="AU928" s="188" t="s">
        <v>80</v>
      </c>
      <c r="AY928" s="187" t="s">
        <v>144</v>
      </c>
      <c r="BK928" s="189">
        <f>SUM(BK929:BK933)</f>
        <v>0</v>
      </c>
    </row>
    <row r="929" spans="2:65" s="1" customFormat="1" ht="16.5" customHeight="1">
      <c r="B929" s="41"/>
      <c r="C929" s="192" t="s">
        <v>2288</v>
      </c>
      <c r="D929" s="192" t="s">
        <v>146</v>
      </c>
      <c r="E929" s="193" t="s">
        <v>1850</v>
      </c>
      <c r="F929" s="194" t="s">
        <v>1848</v>
      </c>
      <c r="G929" s="195" t="s">
        <v>1771</v>
      </c>
      <c r="H929" s="196">
        <v>1</v>
      </c>
      <c r="I929" s="197"/>
      <c r="J929" s="198">
        <f>ROUND(I929*H929,2)</f>
        <v>0</v>
      </c>
      <c r="K929" s="194" t="s">
        <v>150</v>
      </c>
      <c r="L929" s="61"/>
      <c r="M929" s="199" t="s">
        <v>21</v>
      </c>
      <c r="N929" s="200" t="s">
        <v>43</v>
      </c>
      <c r="O929" s="42"/>
      <c r="P929" s="201">
        <f>O929*H929</f>
        <v>0</v>
      </c>
      <c r="Q929" s="201">
        <v>0</v>
      </c>
      <c r="R929" s="201">
        <f>Q929*H929</f>
        <v>0</v>
      </c>
      <c r="S929" s="201">
        <v>0</v>
      </c>
      <c r="T929" s="202">
        <f>S929*H929</f>
        <v>0</v>
      </c>
      <c r="AR929" s="24" t="s">
        <v>660</v>
      </c>
      <c r="AT929" s="24" t="s">
        <v>146</v>
      </c>
      <c r="AU929" s="24" t="s">
        <v>82</v>
      </c>
      <c r="AY929" s="24" t="s">
        <v>144</v>
      </c>
      <c r="BE929" s="203">
        <f>IF(N929="základní",J929,0)</f>
        <v>0</v>
      </c>
      <c r="BF929" s="203">
        <f>IF(N929="snížená",J929,0)</f>
        <v>0</v>
      </c>
      <c r="BG929" s="203">
        <f>IF(N929="zákl. přenesená",J929,0)</f>
        <v>0</v>
      </c>
      <c r="BH929" s="203">
        <f>IF(N929="sníž. přenesená",J929,0)</f>
        <v>0</v>
      </c>
      <c r="BI929" s="203">
        <f>IF(N929="nulová",J929,0)</f>
        <v>0</v>
      </c>
      <c r="BJ929" s="24" t="s">
        <v>80</v>
      </c>
      <c r="BK929" s="203">
        <f>ROUND(I929*H929,2)</f>
        <v>0</v>
      </c>
      <c r="BL929" s="24" t="s">
        <v>660</v>
      </c>
      <c r="BM929" s="24" t="s">
        <v>2289</v>
      </c>
    </row>
    <row r="930" spans="2:65" s="1" customFormat="1" ht="13.5">
      <c r="B930" s="41"/>
      <c r="C930" s="63"/>
      <c r="D930" s="204" t="s">
        <v>153</v>
      </c>
      <c r="E930" s="63"/>
      <c r="F930" s="205" t="s">
        <v>1848</v>
      </c>
      <c r="G930" s="63"/>
      <c r="H930" s="63"/>
      <c r="I930" s="163"/>
      <c r="J930" s="63"/>
      <c r="K930" s="63"/>
      <c r="L930" s="61"/>
      <c r="M930" s="206"/>
      <c r="N930" s="42"/>
      <c r="O930" s="42"/>
      <c r="P930" s="42"/>
      <c r="Q930" s="42"/>
      <c r="R930" s="42"/>
      <c r="S930" s="42"/>
      <c r="T930" s="78"/>
      <c r="AT930" s="24" t="s">
        <v>153</v>
      </c>
      <c r="AU930" s="24" t="s">
        <v>82</v>
      </c>
    </row>
    <row r="931" spans="2:65" s="12" customFormat="1" ht="27">
      <c r="B931" s="219"/>
      <c r="C931" s="220"/>
      <c r="D931" s="204" t="s">
        <v>155</v>
      </c>
      <c r="E931" s="221" t="s">
        <v>21</v>
      </c>
      <c r="F931" s="222" t="s">
        <v>1852</v>
      </c>
      <c r="G931" s="220"/>
      <c r="H931" s="221" t="s">
        <v>21</v>
      </c>
      <c r="I931" s="223"/>
      <c r="J931" s="220"/>
      <c r="K931" s="220"/>
      <c r="L931" s="224"/>
      <c r="M931" s="225"/>
      <c r="N931" s="226"/>
      <c r="O931" s="226"/>
      <c r="P931" s="226"/>
      <c r="Q931" s="226"/>
      <c r="R931" s="226"/>
      <c r="S931" s="226"/>
      <c r="T931" s="227"/>
      <c r="AT931" s="228" t="s">
        <v>155</v>
      </c>
      <c r="AU931" s="228" t="s">
        <v>82</v>
      </c>
      <c r="AV931" s="12" t="s">
        <v>80</v>
      </c>
      <c r="AW931" s="12" t="s">
        <v>35</v>
      </c>
      <c r="AX931" s="12" t="s">
        <v>72</v>
      </c>
      <c r="AY931" s="228" t="s">
        <v>144</v>
      </c>
    </row>
    <row r="932" spans="2:65" s="12" customFormat="1" ht="13.5">
      <c r="B932" s="219"/>
      <c r="C932" s="220"/>
      <c r="D932" s="204" t="s">
        <v>155</v>
      </c>
      <c r="E932" s="221" t="s">
        <v>21</v>
      </c>
      <c r="F932" s="222" t="s">
        <v>1853</v>
      </c>
      <c r="G932" s="220"/>
      <c r="H932" s="221" t="s">
        <v>21</v>
      </c>
      <c r="I932" s="223"/>
      <c r="J932" s="220"/>
      <c r="K932" s="220"/>
      <c r="L932" s="224"/>
      <c r="M932" s="225"/>
      <c r="N932" s="226"/>
      <c r="O932" s="226"/>
      <c r="P932" s="226"/>
      <c r="Q932" s="226"/>
      <c r="R932" s="226"/>
      <c r="S932" s="226"/>
      <c r="T932" s="227"/>
      <c r="AT932" s="228" t="s">
        <v>155</v>
      </c>
      <c r="AU932" s="228" t="s">
        <v>82</v>
      </c>
      <c r="AV932" s="12" t="s">
        <v>80</v>
      </c>
      <c r="AW932" s="12" t="s">
        <v>35</v>
      </c>
      <c r="AX932" s="12" t="s">
        <v>72</v>
      </c>
      <c r="AY932" s="228" t="s">
        <v>144</v>
      </c>
    </row>
    <row r="933" spans="2:65" s="11" customFormat="1" ht="13.5">
      <c r="B933" s="207"/>
      <c r="C933" s="208"/>
      <c r="D933" s="204" t="s">
        <v>155</v>
      </c>
      <c r="E933" s="209" t="s">
        <v>21</v>
      </c>
      <c r="F933" s="210" t="s">
        <v>80</v>
      </c>
      <c r="G933" s="208"/>
      <c r="H933" s="211">
        <v>1</v>
      </c>
      <c r="I933" s="212"/>
      <c r="J933" s="208"/>
      <c r="K933" s="208"/>
      <c r="L933" s="213"/>
      <c r="M933" s="242"/>
      <c r="N933" s="243"/>
      <c r="O933" s="243"/>
      <c r="P933" s="243"/>
      <c r="Q933" s="243"/>
      <c r="R933" s="243"/>
      <c r="S933" s="243"/>
      <c r="T933" s="244"/>
      <c r="AT933" s="217" t="s">
        <v>155</v>
      </c>
      <c r="AU933" s="217" t="s">
        <v>82</v>
      </c>
      <c r="AV933" s="11" t="s">
        <v>82</v>
      </c>
      <c r="AW933" s="11" t="s">
        <v>35</v>
      </c>
      <c r="AX933" s="11" t="s">
        <v>80</v>
      </c>
      <c r="AY933" s="217" t="s">
        <v>144</v>
      </c>
    </row>
    <row r="934" spans="2:65" s="1" customFormat="1" ht="6.95" customHeight="1">
      <c r="B934" s="56"/>
      <c r="C934" s="57"/>
      <c r="D934" s="57"/>
      <c r="E934" s="57"/>
      <c r="F934" s="57"/>
      <c r="G934" s="57"/>
      <c r="H934" s="57"/>
      <c r="I934" s="139"/>
      <c r="J934" s="57"/>
      <c r="K934" s="57"/>
      <c r="L934" s="61"/>
    </row>
  </sheetData>
  <sheetProtection algorithmName="SHA-512" hashValue="Ng9BrSTK55Au/xFUu4p3vvPBkmaXAPrt0mmVBn4yg+cwVtJL81fxY38BuTP/7D5UHEM9pXINCexGJclcgiRYpQ==" saltValue="T2WLv912lW3Th0T6/dlz+52tj6+bM+U7z7m6mhu+i82YRUdu0To1V/0GsAcyZXvujKyjk1trvjLhW0+YEE/KYA==" spinCount="100000" sheet="1" objects="1" scenarios="1" formatColumns="0" formatRows="0" autoFilter="0"/>
  <autoFilter ref="C94:K933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100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2290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52" t="s">
        <v>113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ROUND(SUM(BE94:BE889), 2)</f>
        <v>0</v>
      </c>
      <c r="G30" s="42"/>
      <c r="H30" s="42"/>
      <c r="I30" s="131">
        <v>0.21</v>
      </c>
      <c r="J30" s="130">
        <f>ROUND(ROUND((SUM(BE94:BE889)),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ROUND(SUM(BF94:BF889), 2)</f>
        <v>0</v>
      </c>
      <c r="G31" s="42"/>
      <c r="H31" s="42"/>
      <c r="I31" s="131">
        <v>0.15</v>
      </c>
      <c r="J31" s="130">
        <f>ROUND(ROUND((SUM(BF94:BF889)),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ROUND(SUM(BG94:BG889),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ROUND(SUM(BH94:BH889),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ROUND(SUM(BI94:BI889),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203 - Most ev. č. 112-010 přes Jemnišťský potok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J94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1862</v>
      </c>
      <c r="E57" s="152"/>
      <c r="F57" s="152"/>
      <c r="G57" s="152"/>
      <c r="H57" s="152"/>
      <c r="I57" s="153"/>
      <c r="J57" s="154">
        <f>J95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J96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899999999999999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J358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J404</f>
        <v>0</v>
      </c>
      <c r="K61" s="162"/>
    </row>
    <row r="62" spans="2:47" s="8" customFormat="1" ht="19.899999999999999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J482</f>
        <v>0</v>
      </c>
      <c r="K62" s="162"/>
    </row>
    <row r="63" spans="2:47" s="8" customFormat="1" ht="19.899999999999999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J542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J554</f>
        <v>0</v>
      </c>
      <c r="K64" s="162"/>
    </row>
    <row r="65" spans="2:12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J560</f>
        <v>0</v>
      </c>
      <c r="K65" s="162"/>
    </row>
    <row r="66" spans="2:12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J711</f>
        <v>0</v>
      </c>
      <c r="K66" s="162"/>
    </row>
    <row r="67" spans="2:12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J775</f>
        <v>0</v>
      </c>
      <c r="K67" s="162"/>
    </row>
    <row r="68" spans="2:12" s="7" customFormat="1" ht="24.95" customHeight="1">
      <c r="B68" s="149"/>
      <c r="C68" s="150"/>
      <c r="D68" s="151" t="s">
        <v>1863</v>
      </c>
      <c r="E68" s="152"/>
      <c r="F68" s="152"/>
      <c r="G68" s="152"/>
      <c r="H68" s="152"/>
      <c r="I68" s="153"/>
      <c r="J68" s="154">
        <f>J778</f>
        <v>0</v>
      </c>
      <c r="K68" s="155"/>
    </row>
    <row r="69" spans="2:12" s="8" customFormat="1" ht="19.899999999999999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J779</f>
        <v>0</v>
      </c>
      <c r="K69" s="162"/>
    </row>
    <row r="70" spans="2:12" s="7" customFormat="1" ht="24.95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J821</f>
        <v>0</v>
      </c>
      <c r="K70" s="155"/>
    </row>
    <row r="71" spans="2:12" s="8" customFormat="1" ht="19.899999999999999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J822</f>
        <v>0</v>
      </c>
      <c r="K71" s="162"/>
    </row>
    <row r="72" spans="2:12" s="7" customFormat="1" ht="24.95" customHeight="1">
      <c r="B72" s="149"/>
      <c r="C72" s="150"/>
      <c r="D72" s="151" t="s">
        <v>632</v>
      </c>
      <c r="E72" s="152"/>
      <c r="F72" s="152"/>
      <c r="G72" s="152"/>
      <c r="H72" s="152"/>
      <c r="I72" s="153"/>
      <c r="J72" s="154">
        <f>J829</f>
        <v>0</v>
      </c>
      <c r="K72" s="155"/>
    </row>
    <row r="73" spans="2:12" s="8" customFormat="1" ht="19.899999999999999" customHeight="1">
      <c r="B73" s="156"/>
      <c r="C73" s="157"/>
      <c r="D73" s="158" t="s">
        <v>633</v>
      </c>
      <c r="E73" s="159"/>
      <c r="F73" s="159"/>
      <c r="G73" s="159"/>
      <c r="H73" s="159"/>
      <c r="I73" s="160"/>
      <c r="J73" s="161">
        <f>J830</f>
        <v>0</v>
      </c>
      <c r="K73" s="162"/>
    </row>
    <row r="74" spans="2:12" s="8" customFormat="1" ht="19.899999999999999" customHeight="1">
      <c r="B74" s="156"/>
      <c r="C74" s="157"/>
      <c r="D74" s="158" t="s">
        <v>935</v>
      </c>
      <c r="E74" s="159"/>
      <c r="F74" s="159"/>
      <c r="G74" s="159"/>
      <c r="H74" s="159"/>
      <c r="I74" s="160"/>
      <c r="J74" s="161">
        <f>J884</f>
        <v>0</v>
      </c>
      <c r="K74" s="162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8"/>
      <c r="J75" s="42"/>
      <c r="K75" s="4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39"/>
      <c r="J76" s="57"/>
      <c r="K76" s="58"/>
    </row>
    <row r="80" spans="2:12" s="1" customFormat="1" ht="6.95" customHeight="1">
      <c r="B80" s="59"/>
      <c r="C80" s="60"/>
      <c r="D80" s="60"/>
      <c r="E80" s="60"/>
      <c r="F80" s="60"/>
      <c r="G80" s="60"/>
      <c r="H80" s="60"/>
      <c r="I80" s="142"/>
      <c r="J80" s="60"/>
      <c r="K80" s="60"/>
      <c r="L80" s="61"/>
    </row>
    <row r="81" spans="2:63" s="1" customFormat="1" ht="36.950000000000003" customHeight="1">
      <c r="B81" s="41"/>
      <c r="C81" s="62" t="s">
        <v>128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14.45" customHeight="1">
      <c r="B83" s="41"/>
      <c r="C83" s="65" t="s">
        <v>18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6.5" customHeight="1">
      <c r="B84" s="41"/>
      <c r="C84" s="63"/>
      <c r="D84" s="63"/>
      <c r="E84" s="388" t="str">
        <f>E7</f>
        <v>II/112 Struhařov, rekonstrukce silnice – provozní staničení km 6,70 – 9,48</v>
      </c>
      <c r="F84" s="389"/>
      <c r="G84" s="389"/>
      <c r="H84" s="389"/>
      <c r="I84" s="163"/>
      <c r="J84" s="63"/>
      <c r="K84" s="63"/>
      <c r="L84" s="61"/>
    </row>
    <row r="85" spans="2:63" s="1" customFormat="1" ht="14.45" customHeight="1">
      <c r="B85" s="41"/>
      <c r="C85" s="65" t="s">
        <v>111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7.25" customHeight="1">
      <c r="B86" s="41"/>
      <c r="C86" s="63"/>
      <c r="D86" s="63"/>
      <c r="E86" s="363" t="str">
        <f>E9</f>
        <v>SO 203 - Most ev. č. 112-010 přes Jemnišťský potok</v>
      </c>
      <c r="F86" s="390"/>
      <c r="G86" s="390"/>
      <c r="H86" s="390"/>
      <c r="I86" s="163"/>
      <c r="J86" s="63"/>
      <c r="K86" s="63"/>
      <c r="L86" s="61"/>
    </row>
    <row r="87" spans="2:63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8" customHeight="1">
      <c r="B88" s="41"/>
      <c r="C88" s="65" t="s">
        <v>23</v>
      </c>
      <c r="D88" s="63"/>
      <c r="E88" s="63"/>
      <c r="F88" s="164" t="str">
        <f>F12</f>
        <v>Struhařov</v>
      </c>
      <c r="G88" s="63"/>
      <c r="H88" s="63"/>
      <c r="I88" s="165" t="s">
        <v>25</v>
      </c>
      <c r="J88" s="73" t="str">
        <f>IF(J12="","",J12)</f>
        <v>19. 3. 2018</v>
      </c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>
      <c r="B90" s="41"/>
      <c r="C90" s="65" t="s">
        <v>27</v>
      </c>
      <c r="D90" s="63"/>
      <c r="E90" s="63"/>
      <c r="F90" s="164" t="str">
        <f>E15</f>
        <v>Krajská správa a údržba silnic Středočeského kraje</v>
      </c>
      <c r="G90" s="63"/>
      <c r="H90" s="63"/>
      <c r="I90" s="165" t="s">
        <v>33</v>
      </c>
      <c r="J90" s="164" t="str">
        <f>E21</f>
        <v>Tubes s.r.o.</v>
      </c>
      <c r="K90" s="63"/>
      <c r="L90" s="61"/>
    </row>
    <row r="91" spans="2:63" s="1" customFormat="1" ht="14.45" customHeight="1">
      <c r="B91" s="41"/>
      <c r="C91" s="65" t="s">
        <v>31</v>
      </c>
      <c r="D91" s="63"/>
      <c r="E91" s="63"/>
      <c r="F91" s="164" t="str">
        <f>IF(E18="","",E18)</f>
        <v/>
      </c>
      <c r="G91" s="63"/>
      <c r="H91" s="63"/>
      <c r="I91" s="163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63" s="9" customFormat="1" ht="29.25" customHeight="1">
      <c r="B93" s="166"/>
      <c r="C93" s="167" t="s">
        <v>129</v>
      </c>
      <c r="D93" s="168" t="s">
        <v>57</v>
      </c>
      <c r="E93" s="168" t="s">
        <v>53</v>
      </c>
      <c r="F93" s="168" t="s">
        <v>130</v>
      </c>
      <c r="G93" s="168" t="s">
        <v>131</v>
      </c>
      <c r="H93" s="168" t="s">
        <v>132</v>
      </c>
      <c r="I93" s="169" t="s">
        <v>133</v>
      </c>
      <c r="J93" s="168" t="s">
        <v>116</v>
      </c>
      <c r="K93" s="170" t="s">
        <v>134</v>
      </c>
      <c r="L93" s="171"/>
      <c r="M93" s="81" t="s">
        <v>135</v>
      </c>
      <c r="N93" s="82" t="s">
        <v>42</v>
      </c>
      <c r="O93" s="82" t="s">
        <v>136</v>
      </c>
      <c r="P93" s="82" t="s">
        <v>137</v>
      </c>
      <c r="Q93" s="82" t="s">
        <v>138</v>
      </c>
      <c r="R93" s="82" t="s">
        <v>139</v>
      </c>
      <c r="S93" s="82" t="s">
        <v>140</v>
      </c>
      <c r="T93" s="83" t="s">
        <v>141</v>
      </c>
    </row>
    <row r="94" spans="2:63" s="1" customFormat="1" ht="29.25" customHeight="1">
      <c r="B94" s="41"/>
      <c r="C94" s="87" t="s">
        <v>117</v>
      </c>
      <c r="D94" s="63"/>
      <c r="E94" s="63"/>
      <c r="F94" s="63"/>
      <c r="G94" s="63"/>
      <c r="H94" s="63"/>
      <c r="I94" s="163"/>
      <c r="J94" s="172">
        <f>BK94</f>
        <v>0</v>
      </c>
      <c r="K94" s="63"/>
      <c r="L94" s="61"/>
      <c r="M94" s="84"/>
      <c r="N94" s="85"/>
      <c r="O94" s="85"/>
      <c r="P94" s="173">
        <f>P95+P778+P821+P829</f>
        <v>0</v>
      </c>
      <c r="Q94" s="85"/>
      <c r="R94" s="173">
        <f>R95+R778+R821+R829</f>
        <v>906.82295316000011</v>
      </c>
      <c r="S94" s="85"/>
      <c r="T94" s="174">
        <f>T95+T778+T821+T829</f>
        <v>592.19272000000001</v>
      </c>
      <c r="AT94" s="24" t="s">
        <v>71</v>
      </c>
      <c r="AU94" s="24" t="s">
        <v>118</v>
      </c>
      <c r="BK94" s="175">
        <f>BK95+BK778+BK821+BK829</f>
        <v>0</v>
      </c>
    </row>
    <row r="95" spans="2:63" s="10" customFormat="1" ht="37.35" customHeight="1">
      <c r="B95" s="176"/>
      <c r="C95" s="177"/>
      <c r="D95" s="178" t="s">
        <v>71</v>
      </c>
      <c r="E95" s="179" t="s">
        <v>142</v>
      </c>
      <c r="F95" s="179" t="s">
        <v>1864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P96+P333+P358+P404+P482+P542+P554+P560+P711+P775</f>
        <v>0</v>
      </c>
      <c r="Q95" s="184"/>
      <c r="R95" s="185">
        <f>R96+R333+R358+R404+R482+R542+R554+R560+R711+R775</f>
        <v>905.72488366000016</v>
      </c>
      <c r="S95" s="184"/>
      <c r="T95" s="186">
        <f>T96+T333+T358+T404+T482+T542+T554+T560+T711+T775</f>
        <v>592.19272000000001</v>
      </c>
      <c r="AR95" s="187" t="s">
        <v>80</v>
      </c>
      <c r="AT95" s="188" t="s">
        <v>71</v>
      </c>
      <c r="AU95" s="188" t="s">
        <v>72</v>
      </c>
      <c r="AY95" s="187" t="s">
        <v>144</v>
      </c>
      <c r="BK95" s="189">
        <f>BK96+BK333+BK358+BK404+BK482+BK542+BK554+BK560+BK711+BK775</f>
        <v>0</v>
      </c>
    </row>
    <row r="96" spans="2:63" s="10" customFormat="1" ht="19.899999999999999" customHeight="1">
      <c r="B96" s="176"/>
      <c r="C96" s="177"/>
      <c r="D96" s="178" t="s">
        <v>71</v>
      </c>
      <c r="E96" s="190" t="s">
        <v>80</v>
      </c>
      <c r="F96" s="190" t="s">
        <v>145</v>
      </c>
      <c r="G96" s="177"/>
      <c r="H96" s="177"/>
      <c r="I96" s="180"/>
      <c r="J96" s="191">
        <f>BK96</f>
        <v>0</v>
      </c>
      <c r="K96" s="177"/>
      <c r="L96" s="182"/>
      <c r="M96" s="183"/>
      <c r="N96" s="184"/>
      <c r="O96" s="184"/>
      <c r="P96" s="185">
        <f>SUM(P97:P332)</f>
        <v>0</v>
      </c>
      <c r="Q96" s="184"/>
      <c r="R96" s="185">
        <f>SUM(R97:R332)</f>
        <v>230.82405880000005</v>
      </c>
      <c r="S96" s="184"/>
      <c r="T96" s="186">
        <f>SUM(T97:T332)</f>
        <v>185.58240000000001</v>
      </c>
      <c r="AR96" s="187" t="s">
        <v>80</v>
      </c>
      <c r="AT96" s="188" t="s">
        <v>71</v>
      </c>
      <c r="AU96" s="188" t="s">
        <v>80</v>
      </c>
      <c r="AY96" s="187" t="s">
        <v>144</v>
      </c>
      <c r="BK96" s="189">
        <f>SUM(BK97:BK332)</f>
        <v>0</v>
      </c>
    </row>
    <row r="97" spans="2:65" s="1" customFormat="1" ht="25.5" customHeight="1">
      <c r="B97" s="41"/>
      <c r="C97" s="192" t="s">
        <v>80</v>
      </c>
      <c r="D97" s="192" t="s">
        <v>146</v>
      </c>
      <c r="E97" s="193" t="s">
        <v>942</v>
      </c>
      <c r="F97" s="194" t="s">
        <v>943</v>
      </c>
      <c r="G97" s="195" t="s">
        <v>149</v>
      </c>
      <c r="H97" s="196">
        <v>200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2291</v>
      </c>
    </row>
    <row r="98" spans="2:65" s="1" customFormat="1" ht="13.5">
      <c r="B98" s="41"/>
      <c r="C98" s="63"/>
      <c r="D98" s="204" t="s">
        <v>153</v>
      </c>
      <c r="E98" s="63"/>
      <c r="F98" s="205" t="s">
        <v>943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1" customFormat="1" ht="13.5">
      <c r="B99" s="207"/>
      <c r="C99" s="208"/>
      <c r="D99" s="204" t="s">
        <v>155</v>
      </c>
      <c r="E99" s="209" t="s">
        <v>21</v>
      </c>
      <c r="F99" s="210" t="s">
        <v>2292</v>
      </c>
      <c r="G99" s="208"/>
      <c r="H99" s="211">
        <v>200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80</v>
      </c>
      <c r="AY99" s="217" t="s">
        <v>144</v>
      </c>
    </row>
    <row r="100" spans="2:65" s="1" customFormat="1" ht="16.5" customHeight="1">
      <c r="B100" s="41"/>
      <c r="C100" s="192" t="s">
        <v>82</v>
      </c>
      <c r="D100" s="192" t="s">
        <v>146</v>
      </c>
      <c r="E100" s="193" t="s">
        <v>1869</v>
      </c>
      <c r="F100" s="194" t="s">
        <v>1870</v>
      </c>
      <c r="G100" s="195" t="s">
        <v>518</v>
      </c>
      <c r="H100" s="196">
        <v>12</v>
      </c>
      <c r="I100" s="197"/>
      <c r="J100" s="198">
        <f>ROUND(I100*H100,2)</f>
        <v>0</v>
      </c>
      <c r="K100" s="194" t="s">
        <v>150</v>
      </c>
      <c r="L100" s="61"/>
      <c r="M100" s="199" t="s">
        <v>21</v>
      </c>
      <c r="N100" s="200" t="s">
        <v>43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4" t="s">
        <v>151</v>
      </c>
      <c r="AT100" s="24" t="s">
        <v>146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2293</v>
      </c>
    </row>
    <row r="101" spans="2:65" s="1" customFormat="1" ht="13.5">
      <c r="B101" s="41"/>
      <c r="C101" s="63"/>
      <c r="D101" s="204" t="s">
        <v>153</v>
      </c>
      <c r="E101" s="63"/>
      <c r="F101" s="205" t="s">
        <v>1870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 ht="13.5">
      <c r="B102" s="207"/>
      <c r="C102" s="208"/>
      <c r="D102" s="204" t="s">
        <v>155</v>
      </c>
      <c r="E102" s="209" t="s">
        <v>21</v>
      </c>
      <c r="F102" s="210" t="s">
        <v>224</v>
      </c>
      <c r="G102" s="208"/>
      <c r="H102" s="211">
        <v>12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80</v>
      </c>
      <c r="AY102" s="217" t="s">
        <v>144</v>
      </c>
    </row>
    <row r="103" spans="2:65" s="12" customFormat="1" ht="13.5">
      <c r="B103" s="219"/>
      <c r="C103" s="220"/>
      <c r="D103" s="204" t="s">
        <v>155</v>
      </c>
      <c r="E103" s="221" t="s">
        <v>21</v>
      </c>
      <c r="F103" s="222" t="s">
        <v>941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" customFormat="1" ht="16.5" customHeight="1">
      <c r="B104" s="41"/>
      <c r="C104" s="192" t="s">
        <v>161</v>
      </c>
      <c r="D104" s="192" t="s">
        <v>146</v>
      </c>
      <c r="E104" s="193" t="s">
        <v>2294</v>
      </c>
      <c r="F104" s="194" t="s">
        <v>2295</v>
      </c>
      <c r="G104" s="195" t="s">
        <v>518</v>
      </c>
      <c r="H104" s="196">
        <v>2</v>
      </c>
      <c r="I104" s="197"/>
      <c r="J104" s="198">
        <f>ROUND(I104*H104,2)</f>
        <v>0</v>
      </c>
      <c r="K104" s="194" t="s">
        <v>150</v>
      </c>
      <c r="L104" s="61"/>
      <c r="M104" s="199" t="s">
        <v>21</v>
      </c>
      <c r="N104" s="200" t="s">
        <v>43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151</v>
      </c>
      <c r="AT104" s="24" t="s">
        <v>146</v>
      </c>
      <c r="AU104" s="24" t="s">
        <v>82</v>
      </c>
      <c r="AY104" s="24" t="s">
        <v>144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80</v>
      </c>
      <c r="BK104" s="203">
        <f>ROUND(I104*H104,2)</f>
        <v>0</v>
      </c>
      <c r="BL104" s="24" t="s">
        <v>151</v>
      </c>
      <c r="BM104" s="24" t="s">
        <v>2296</v>
      </c>
    </row>
    <row r="105" spans="2:65" s="1" customFormat="1" ht="13.5">
      <c r="B105" s="41"/>
      <c r="C105" s="63"/>
      <c r="D105" s="204" t="s">
        <v>153</v>
      </c>
      <c r="E105" s="63"/>
      <c r="F105" s="205" t="s">
        <v>2295</v>
      </c>
      <c r="G105" s="63"/>
      <c r="H105" s="63"/>
      <c r="I105" s="163"/>
      <c r="J105" s="63"/>
      <c r="K105" s="63"/>
      <c r="L105" s="61"/>
      <c r="M105" s="206"/>
      <c r="N105" s="42"/>
      <c r="O105" s="42"/>
      <c r="P105" s="42"/>
      <c r="Q105" s="42"/>
      <c r="R105" s="42"/>
      <c r="S105" s="42"/>
      <c r="T105" s="78"/>
      <c r="AT105" s="24" t="s">
        <v>153</v>
      </c>
      <c r="AU105" s="24" t="s">
        <v>82</v>
      </c>
    </row>
    <row r="106" spans="2:65" s="11" customFormat="1" ht="13.5">
      <c r="B106" s="207"/>
      <c r="C106" s="208"/>
      <c r="D106" s="204" t="s">
        <v>155</v>
      </c>
      <c r="E106" s="209" t="s">
        <v>21</v>
      </c>
      <c r="F106" s="210" t="s">
        <v>82</v>
      </c>
      <c r="G106" s="208"/>
      <c r="H106" s="211">
        <v>2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80</v>
      </c>
      <c r="AY106" s="217" t="s">
        <v>144</v>
      </c>
    </row>
    <row r="107" spans="2:65" s="12" customFormat="1" ht="13.5">
      <c r="B107" s="219"/>
      <c r="C107" s="220"/>
      <c r="D107" s="204" t="s">
        <v>155</v>
      </c>
      <c r="E107" s="221" t="s">
        <v>21</v>
      </c>
      <c r="F107" s="222" t="s">
        <v>941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" customFormat="1" ht="16.5" customHeight="1">
      <c r="B108" s="41"/>
      <c r="C108" s="192" t="s">
        <v>151</v>
      </c>
      <c r="D108" s="192" t="s">
        <v>146</v>
      </c>
      <c r="E108" s="193" t="s">
        <v>2297</v>
      </c>
      <c r="F108" s="194" t="s">
        <v>2298</v>
      </c>
      <c r="G108" s="195" t="s">
        <v>518</v>
      </c>
      <c r="H108" s="196">
        <v>2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2299</v>
      </c>
    </row>
    <row r="109" spans="2:65" s="1" customFormat="1" ht="13.5">
      <c r="B109" s="41"/>
      <c r="C109" s="63"/>
      <c r="D109" s="204" t="s">
        <v>153</v>
      </c>
      <c r="E109" s="63"/>
      <c r="F109" s="205" t="s">
        <v>2298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82</v>
      </c>
      <c r="G110" s="208"/>
      <c r="H110" s="211">
        <v>2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 ht="13.5">
      <c r="B111" s="219"/>
      <c r="C111" s="220"/>
      <c r="D111" s="204" t="s">
        <v>155</v>
      </c>
      <c r="E111" s="221" t="s">
        <v>21</v>
      </c>
      <c r="F111" s="222" t="s">
        <v>941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174</v>
      </c>
      <c r="D112" s="192" t="s">
        <v>146</v>
      </c>
      <c r="E112" s="193" t="s">
        <v>948</v>
      </c>
      <c r="F112" s="194" t="s">
        <v>949</v>
      </c>
      <c r="G112" s="195" t="s">
        <v>518</v>
      </c>
      <c r="H112" s="196">
        <v>2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2300</v>
      </c>
    </row>
    <row r="113" spans="2:65" s="1" customFormat="1" ht="13.5">
      <c r="B113" s="41"/>
      <c r="C113" s="63"/>
      <c r="D113" s="204" t="s">
        <v>153</v>
      </c>
      <c r="E113" s="63"/>
      <c r="F113" s="205" t="s">
        <v>949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82</v>
      </c>
      <c r="G114" s="208"/>
      <c r="H114" s="211">
        <v>2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 ht="13.5">
      <c r="B115" s="219"/>
      <c r="C115" s="220"/>
      <c r="D115" s="204" t="s">
        <v>155</v>
      </c>
      <c r="E115" s="221" t="s">
        <v>21</v>
      </c>
      <c r="F115" s="222" t="s">
        <v>941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1873</v>
      </c>
      <c r="F116" s="194" t="s">
        <v>1874</v>
      </c>
      <c r="G116" s="195" t="s">
        <v>518</v>
      </c>
      <c r="H116" s="196">
        <v>12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2301</v>
      </c>
    </row>
    <row r="117" spans="2:65" s="1" customFormat="1" ht="13.5">
      <c r="B117" s="41"/>
      <c r="C117" s="63"/>
      <c r="D117" s="204" t="s">
        <v>153</v>
      </c>
      <c r="E117" s="63"/>
      <c r="F117" s="205" t="s">
        <v>1874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224</v>
      </c>
      <c r="G118" s="208"/>
      <c r="H118" s="211">
        <v>12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2302</v>
      </c>
      <c r="F119" s="194" t="s">
        <v>2303</v>
      </c>
      <c r="G119" s="195" t="s">
        <v>518</v>
      </c>
      <c r="H119" s="196">
        <v>2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2304</v>
      </c>
    </row>
    <row r="120" spans="2:65" s="1" customFormat="1" ht="13.5">
      <c r="B120" s="41"/>
      <c r="C120" s="63"/>
      <c r="D120" s="204" t="s">
        <v>153</v>
      </c>
      <c r="E120" s="63"/>
      <c r="F120" s="205" t="s">
        <v>2303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" customFormat="1" ht="25.5" customHeight="1">
      <c r="B121" s="41"/>
      <c r="C121" s="192" t="s">
        <v>193</v>
      </c>
      <c r="D121" s="192" t="s">
        <v>146</v>
      </c>
      <c r="E121" s="193" t="s">
        <v>2305</v>
      </c>
      <c r="F121" s="194" t="s">
        <v>2306</v>
      </c>
      <c r="G121" s="195" t="s">
        <v>518</v>
      </c>
      <c r="H121" s="196">
        <v>2</v>
      </c>
      <c r="I121" s="197"/>
      <c r="J121" s="198">
        <f>ROUND(I121*H121,2)</f>
        <v>0</v>
      </c>
      <c r="K121" s="194" t="s">
        <v>150</v>
      </c>
      <c r="L121" s="61"/>
      <c r="M121" s="199" t="s">
        <v>21</v>
      </c>
      <c r="N121" s="200" t="s">
        <v>43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4" t="s">
        <v>151</v>
      </c>
      <c r="AT121" s="24" t="s">
        <v>146</v>
      </c>
      <c r="AU121" s="24" t="s">
        <v>82</v>
      </c>
      <c r="AY121" s="24" t="s">
        <v>144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80</v>
      </c>
      <c r="BK121" s="203">
        <f>ROUND(I121*H121,2)</f>
        <v>0</v>
      </c>
      <c r="BL121" s="24" t="s">
        <v>151</v>
      </c>
      <c r="BM121" s="24" t="s">
        <v>2307</v>
      </c>
    </row>
    <row r="122" spans="2:65" s="1" customFormat="1" ht="13.5">
      <c r="B122" s="41"/>
      <c r="C122" s="63"/>
      <c r="D122" s="204" t="s">
        <v>153</v>
      </c>
      <c r="E122" s="63"/>
      <c r="F122" s="205" t="s">
        <v>2306</v>
      </c>
      <c r="G122" s="63"/>
      <c r="H122" s="63"/>
      <c r="I122" s="163"/>
      <c r="J122" s="63"/>
      <c r="K122" s="63"/>
      <c r="L122" s="61"/>
      <c r="M122" s="206"/>
      <c r="N122" s="42"/>
      <c r="O122" s="42"/>
      <c r="P122" s="42"/>
      <c r="Q122" s="42"/>
      <c r="R122" s="42"/>
      <c r="S122" s="42"/>
      <c r="T122" s="78"/>
      <c r="AT122" s="24" t="s">
        <v>153</v>
      </c>
      <c r="AU122" s="24" t="s">
        <v>82</v>
      </c>
    </row>
    <row r="123" spans="2:65" s="1" customFormat="1" ht="25.5" customHeight="1">
      <c r="B123" s="41"/>
      <c r="C123" s="192" t="s">
        <v>199</v>
      </c>
      <c r="D123" s="192" t="s">
        <v>146</v>
      </c>
      <c r="E123" s="193" t="s">
        <v>954</v>
      </c>
      <c r="F123" s="194" t="s">
        <v>955</v>
      </c>
      <c r="G123" s="195" t="s">
        <v>518</v>
      </c>
      <c r="H123" s="196">
        <v>2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2308</v>
      </c>
    </row>
    <row r="124" spans="2:65" s="1" customFormat="1" ht="13.5">
      <c r="B124" s="41"/>
      <c r="C124" s="63"/>
      <c r="D124" s="204" t="s">
        <v>153</v>
      </c>
      <c r="E124" s="63"/>
      <c r="F124" s="205" t="s">
        <v>955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" customFormat="1" ht="25.5" customHeight="1">
      <c r="B125" s="41"/>
      <c r="C125" s="192" t="s">
        <v>208</v>
      </c>
      <c r="D125" s="192" t="s">
        <v>146</v>
      </c>
      <c r="E125" s="193" t="s">
        <v>960</v>
      </c>
      <c r="F125" s="194" t="s">
        <v>961</v>
      </c>
      <c r="G125" s="195" t="s">
        <v>149</v>
      </c>
      <c r="H125" s="196">
        <v>200.1</v>
      </c>
      <c r="I125" s="197"/>
      <c r="J125" s="198">
        <f>ROUND(I125*H125,2)</f>
        <v>0</v>
      </c>
      <c r="K125" s="194" t="s">
        <v>150</v>
      </c>
      <c r="L125" s="61"/>
      <c r="M125" s="199" t="s">
        <v>21</v>
      </c>
      <c r="N125" s="200" t="s">
        <v>43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0.44</v>
      </c>
      <c r="T125" s="202">
        <f>S125*H125</f>
        <v>88.043999999999997</v>
      </c>
      <c r="AR125" s="24" t="s">
        <v>151</v>
      </c>
      <c r="AT125" s="24" t="s">
        <v>146</v>
      </c>
      <c r="AU125" s="24" t="s">
        <v>82</v>
      </c>
      <c r="AY125" s="24" t="s">
        <v>144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80</v>
      </c>
      <c r="BK125" s="203">
        <f>ROUND(I125*H125,2)</f>
        <v>0</v>
      </c>
      <c r="BL125" s="24" t="s">
        <v>151</v>
      </c>
      <c r="BM125" s="24" t="s">
        <v>2309</v>
      </c>
    </row>
    <row r="126" spans="2:65" s="1" customFormat="1" ht="13.5">
      <c r="B126" s="41"/>
      <c r="C126" s="63"/>
      <c r="D126" s="204" t="s">
        <v>153</v>
      </c>
      <c r="E126" s="63"/>
      <c r="F126" s="205" t="s">
        <v>961</v>
      </c>
      <c r="G126" s="63"/>
      <c r="H126" s="63"/>
      <c r="I126" s="163"/>
      <c r="J126" s="63"/>
      <c r="K126" s="63"/>
      <c r="L126" s="61"/>
      <c r="M126" s="206"/>
      <c r="N126" s="42"/>
      <c r="O126" s="42"/>
      <c r="P126" s="42"/>
      <c r="Q126" s="42"/>
      <c r="R126" s="42"/>
      <c r="S126" s="42"/>
      <c r="T126" s="78"/>
      <c r="AT126" s="24" t="s">
        <v>153</v>
      </c>
      <c r="AU126" s="24" t="s">
        <v>82</v>
      </c>
    </row>
    <row r="127" spans="2:65" s="12" customFormat="1" ht="13.5">
      <c r="B127" s="219"/>
      <c r="C127" s="220"/>
      <c r="D127" s="204" t="s">
        <v>155</v>
      </c>
      <c r="E127" s="221" t="s">
        <v>21</v>
      </c>
      <c r="F127" s="222" t="s">
        <v>963</v>
      </c>
      <c r="G127" s="220"/>
      <c r="H127" s="221" t="s">
        <v>21</v>
      </c>
      <c r="I127" s="223"/>
      <c r="J127" s="220"/>
      <c r="K127" s="220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155</v>
      </c>
      <c r="AU127" s="228" t="s">
        <v>82</v>
      </c>
      <c r="AV127" s="12" t="s">
        <v>80</v>
      </c>
      <c r="AW127" s="12" t="s">
        <v>35</v>
      </c>
      <c r="AX127" s="12" t="s">
        <v>72</v>
      </c>
      <c r="AY127" s="228" t="s">
        <v>144</v>
      </c>
    </row>
    <row r="128" spans="2:65" s="11" customFormat="1" ht="13.5">
      <c r="B128" s="207"/>
      <c r="C128" s="208"/>
      <c r="D128" s="204" t="s">
        <v>155</v>
      </c>
      <c r="E128" s="209" t="s">
        <v>21</v>
      </c>
      <c r="F128" s="210" t="s">
        <v>2310</v>
      </c>
      <c r="G128" s="208"/>
      <c r="H128" s="211">
        <v>200.1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80</v>
      </c>
      <c r="AY128" s="217" t="s">
        <v>144</v>
      </c>
    </row>
    <row r="129" spans="2:65" s="1" customFormat="1" ht="25.5" customHeight="1">
      <c r="B129" s="41"/>
      <c r="C129" s="192" t="s">
        <v>218</v>
      </c>
      <c r="D129" s="192" t="s">
        <v>146</v>
      </c>
      <c r="E129" s="193" t="s">
        <v>965</v>
      </c>
      <c r="F129" s="194" t="s">
        <v>966</v>
      </c>
      <c r="G129" s="195" t="s">
        <v>149</v>
      </c>
      <c r="H129" s="196">
        <v>165.6</v>
      </c>
      <c r="I129" s="197"/>
      <c r="J129" s="198">
        <f>ROUND(I129*H129,2)</f>
        <v>0</v>
      </c>
      <c r="K129" s="194" t="s">
        <v>150</v>
      </c>
      <c r="L129" s="61"/>
      <c r="M129" s="199" t="s">
        <v>21</v>
      </c>
      <c r="N129" s="200" t="s">
        <v>43</v>
      </c>
      <c r="O129" s="42"/>
      <c r="P129" s="201">
        <f>O129*H129</f>
        <v>0</v>
      </c>
      <c r="Q129" s="201">
        <v>3.0000000000000001E-5</v>
      </c>
      <c r="R129" s="201">
        <f>Q129*H129</f>
        <v>4.9680000000000002E-3</v>
      </c>
      <c r="S129" s="201">
        <v>7.6999999999999999E-2</v>
      </c>
      <c r="T129" s="202">
        <f>S129*H129</f>
        <v>12.751199999999999</v>
      </c>
      <c r="AR129" s="24" t="s">
        <v>151</v>
      </c>
      <c r="AT129" s="24" t="s">
        <v>146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2311</v>
      </c>
    </row>
    <row r="130" spans="2:65" s="1" customFormat="1" ht="13.5">
      <c r="B130" s="41"/>
      <c r="C130" s="63"/>
      <c r="D130" s="204" t="s">
        <v>153</v>
      </c>
      <c r="E130" s="63"/>
      <c r="F130" s="205" t="s">
        <v>966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2" customFormat="1" ht="13.5">
      <c r="B131" s="219"/>
      <c r="C131" s="220"/>
      <c r="D131" s="204" t="s">
        <v>155</v>
      </c>
      <c r="E131" s="221" t="s">
        <v>21</v>
      </c>
      <c r="F131" s="222" t="s">
        <v>968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2" customFormat="1" ht="13.5">
      <c r="B132" s="219"/>
      <c r="C132" s="220"/>
      <c r="D132" s="204" t="s">
        <v>155</v>
      </c>
      <c r="E132" s="221" t="s">
        <v>21</v>
      </c>
      <c r="F132" s="222" t="s">
        <v>969</v>
      </c>
      <c r="G132" s="220"/>
      <c r="H132" s="221" t="s">
        <v>21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155</v>
      </c>
      <c r="AU132" s="228" t="s">
        <v>82</v>
      </c>
      <c r="AV132" s="12" t="s">
        <v>80</v>
      </c>
      <c r="AW132" s="12" t="s">
        <v>35</v>
      </c>
      <c r="AX132" s="12" t="s">
        <v>72</v>
      </c>
      <c r="AY132" s="228" t="s">
        <v>144</v>
      </c>
    </row>
    <row r="133" spans="2:65" s="11" customFormat="1" ht="13.5">
      <c r="B133" s="207"/>
      <c r="C133" s="208"/>
      <c r="D133" s="204" t="s">
        <v>155</v>
      </c>
      <c r="E133" s="209" t="s">
        <v>21</v>
      </c>
      <c r="F133" s="210" t="s">
        <v>2312</v>
      </c>
      <c r="G133" s="208"/>
      <c r="H133" s="211">
        <v>165.6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80</v>
      </c>
      <c r="AY133" s="217" t="s">
        <v>144</v>
      </c>
    </row>
    <row r="134" spans="2:65" s="1" customFormat="1" ht="25.5" customHeight="1">
      <c r="B134" s="41"/>
      <c r="C134" s="192" t="s">
        <v>224</v>
      </c>
      <c r="D134" s="192" t="s">
        <v>146</v>
      </c>
      <c r="E134" s="193" t="s">
        <v>971</v>
      </c>
      <c r="F134" s="194" t="s">
        <v>972</v>
      </c>
      <c r="G134" s="195" t="s">
        <v>149</v>
      </c>
      <c r="H134" s="196">
        <v>331.2</v>
      </c>
      <c r="I134" s="197"/>
      <c r="J134" s="198">
        <f>ROUND(I134*H134,2)</f>
        <v>0</v>
      </c>
      <c r="K134" s="194" t="s">
        <v>150</v>
      </c>
      <c r="L134" s="61"/>
      <c r="M134" s="199" t="s">
        <v>21</v>
      </c>
      <c r="N134" s="200" t="s">
        <v>43</v>
      </c>
      <c r="O134" s="42"/>
      <c r="P134" s="201">
        <f>O134*H134</f>
        <v>0</v>
      </c>
      <c r="Q134" s="201">
        <v>9.0000000000000006E-5</v>
      </c>
      <c r="R134" s="201">
        <f>Q134*H134</f>
        <v>2.9808000000000001E-2</v>
      </c>
      <c r="S134" s="201">
        <v>0.25600000000000001</v>
      </c>
      <c r="T134" s="202">
        <f>S134*H134</f>
        <v>84.787199999999999</v>
      </c>
      <c r="AR134" s="24" t="s">
        <v>151</v>
      </c>
      <c r="AT134" s="24" t="s">
        <v>146</v>
      </c>
      <c r="AU134" s="24" t="s">
        <v>82</v>
      </c>
      <c r="AY134" s="24" t="s">
        <v>144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80</v>
      </c>
      <c r="BK134" s="203">
        <f>ROUND(I134*H134,2)</f>
        <v>0</v>
      </c>
      <c r="BL134" s="24" t="s">
        <v>151</v>
      </c>
      <c r="BM134" s="24" t="s">
        <v>2313</v>
      </c>
    </row>
    <row r="135" spans="2:65" s="1" customFormat="1" ht="13.5">
      <c r="B135" s="41"/>
      <c r="C135" s="63"/>
      <c r="D135" s="204" t="s">
        <v>153</v>
      </c>
      <c r="E135" s="63"/>
      <c r="F135" s="205" t="s">
        <v>972</v>
      </c>
      <c r="G135" s="63"/>
      <c r="H135" s="63"/>
      <c r="I135" s="163"/>
      <c r="J135" s="63"/>
      <c r="K135" s="63"/>
      <c r="L135" s="61"/>
      <c r="M135" s="206"/>
      <c r="N135" s="42"/>
      <c r="O135" s="42"/>
      <c r="P135" s="42"/>
      <c r="Q135" s="42"/>
      <c r="R135" s="42"/>
      <c r="S135" s="42"/>
      <c r="T135" s="78"/>
      <c r="AT135" s="24" t="s">
        <v>153</v>
      </c>
      <c r="AU135" s="24" t="s">
        <v>82</v>
      </c>
    </row>
    <row r="136" spans="2:65" s="12" customFormat="1" ht="13.5">
      <c r="B136" s="219"/>
      <c r="C136" s="220"/>
      <c r="D136" s="204" t="s">
        <v>155</v>
      </c>
      <c r="E136" s="221" t="s">
        <v>21</v>
      </c>
      <c r="F136" s="222" t="s">
        <v>968</v>
      </c>
      <c r="G136" s="220"/>
      <c r="H136" s="221" t="s">
        <v>21</v>
      </c>
      <c r="I136" s="223"/>
      <c r="J136" s="220"/>
      <c r="K136" s="220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155</v>
      </c>
      <c r="AU136" s="228" t="s">
        <v>82</v>
      </c>
      <c r="AV136" s="12" t="s">
        <v>80</v>
      </c>
      <c r="AW136" s="12" t="s">
        <v>35</v>
      </c>
      <c r="AX136" s="12" t="s">
        <v>72</v>
      </c>
      <c r="AY136" s="228" t="s">
        <v>144</v>
      </c>
    </row>
    <row r="137" spans="2:65" s="12" customFormat="1" ht="13.5">
      <c r="B137" s="219"/>
      <c r="C137" s="220"/>
      <c r="D137" s="204" t="s">
        <v>155</v>
      </c>
      <c r="E137" s="221" t="s">
        <v>21</v>
      </c>
      <c r="F137" s="222" t="s">
        <v>974</v>
      </c>
      <c r="G137" s="220"/>
      <c r="H137" s="221" t="s">
        <v>21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155</v>
      </c>
      <c r="AU137" s="228" t="s">
        <v>82</v>
      </c>
      <c r="AV137" s="12" t="s">
        <v>80</v>
      </c>
      <c r="AW137" s="12" t="s">
        <v>35</v>
      </c>
      <c r="AX137" s="12" t="s">
        <v>72</v>
      </c>
      <c r="AY137" s="228" t="s">
        <v>144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2314</v>
      </c>
      <c r="G138" s="208"/>
      <c r="H138" s="211">
        <v>331.2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80</v>
      </c>
      <c r="AY138" s="217" t="s">
        <v>144</v>
      </c>
    </row>
    <row r="139" spans="2:65" s="1" customFormat="1" ht="16.5" customHeight="1">
      <c r="B139" s="41"/>
      <c r="C139" s="192" t="s">
        <v>230</v>
      </c>
      <c r="D139" s="192" t="s">
        <v>146</v>
      </c>
      <c r="E139" s="193" t="s">
        <v>976</v>
      </c>
      <c r="F139" s="194" t="s">
        <v>2315</v>
      </c>
      <c r="G139" s="195" t="s">
        <v>488</v>
      </c>
      <c r="H139" s="196">
        <v>24</v>
      </c>
      <c r="I139" s="197"/>
      <c r="J139" s="198">
        <f>ROUND(I139*H139,2)</f>
        <v>0</v>
      </c>
      <c r="K139" s="194" t="s">
        <v>150</v>
      </c>
      <c r="L139" s="61"/>
      <c r="M139" s="199" t="s">
        <v>21</v>
      </c>
      <c r="N139" s="200" t="s">
        <v>43</v>
      </c>
      <c r="O139" s="42"/>
      <c r="P139" s="201">
        <f>O139*H139</f>
        <v>0</v>
      </c>
      <c r="Q139" s="201">
        <v>2.102E-2</v>
      </c>
      <c r="R139" s="201">
        <f>Q139*H139</f>
        <v>0.50448000000000004</v>
      </c>
      <c r="S139" s="201">
        <v>0</v>
      </c>
      <c r="T139" s="202">
        <f>S139*H139</f>
        <v>0</v>
      </c>
      <c r="AR139" s="24" t="s">
        <v>151</v>
      </c>
      <c r="AT139" s="24" t="s">
        <v>146</v>
      </c>
      <c r="AU139" s="24" t="s">
        <v>82</v>
      </c>
      <c r="AY139" s="24" t="s">
        <v>144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80</v>
      </c>
      <c r="BK139" s="203">
        <f>ROUND(I139*H139,2)</f>
        <v>0</v>
      </c>
      <c r="BL139" s="24" t="s">
        <v>151</v>
      </c>
      <c r="BM139" s="24" t="s">
        <v>2316</v>
      </c>
    </row>
    <row r="140" spans="2:65" s="1" customFormat="1" ht="13.5">
      <c r="B140" s="41"/>
      <c r="C140" s="63"/>
      <c r="D140" s="204" t="s">
        <v>153</v>
      </c>
      <c r="E140" s="63"/>
      <c r="F140" s="205" t="s">
        <v>2315</v>
      </c>
      <c r="G140" s="63"/>
      <c r="H140" s="63"/>
      <c r="I140" s="163"/>
      <c r="J140" s="63"/>
      <c r="K140" s="63"/>
      <c r="L140" s="61"/>
      <c r="M140" s="206"/>
      <c r="N140" s="42"/>
      <c r="O140" s="42"/>
      <c r="P140" s="42"/>
      <c r="Q140" s="42"/>
      <c r="R140" s="42"/>
      <c r="S140" s="42"/>
      <c r="T140" s="78"/>
      <c r="AT140" s="24" t="s">
        <v>153</v>
      </c>
      <c r="AU140" s="24" t="s">
        <v>82</v>
      </c>
    </row>
    <row r="141" spans="2:65" s="12" customFormat="1" ht="13.5">
      <c r="B141" s="219"/>
      <c r="C141" s="220"/>
      <c r="D141" s="204" t="s">
        <v>155</v>
      </c>
      <c r="E141" s="221" t="s">
        <v>21</v>
      </c>
      <c r="F141" s="222" t="s">
        <v>979</v>
      </c>
      <c r="G141" s="220"/>
      <c r="H141" s="221" t="s">
        <v>21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155</v>
      </c>
      <c r="AU141" s="228" t="s">
        <v>82</v>
      </c>
      <c r="AV141" s="12" t="s">
        <v>80</v>
      </c>
      <c r="AW141" s="12" t="s">
        <v>35</v>
      </c>
      <c r="AX141" s="12" t="s">
        <v>72</v>
      </c>
      <c r="AY141" s="228" t="s">
        <v>144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307</v>
      </c>
      <c r="G142" s="208"/>
      <c r="H142" s="211">
        <v>24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237</v>
      </c>
      <c r="D143" s="192" t="s">
        <v>146</v>
      </c>
      <c r="E143" s="193" t="s">
        <v>980</v>
      </c>
      <c r="F143" s="194" t="s">
        <v>981</v>
      </c>
      <c r="G143" s="195" t="s">
        <v>982</v>
      </c>
      <c r="H143" s="196">
        <v>50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2317</v>
      </c>
    </row>
    <row r="144" spans="2:65" s="1" customFormat="1" ht="13.5">
      <c r="B144" s="41"/>
      <c r="C144" s="63"/>
      <c r="D144" s="204" t="s">
        <v>153</v>
      </c>
      <c r="E144" s="63"/>
      <c r="F144" s="205" t="s">
        <v>981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 ht="13.5">
      <c r="B145" s="207"/>
      <c r="C145" s="208"/>
      <c r="D145" s="204" t="s">
        <v>155</v>
      </c>
      <c r="E145" s="209" t="s">
        <v>21</v>
      </c>
      <c r="F145" s="210" t="s">
        <v>984</v>
      </c>
      <c r="G145" s="208"/>
      <c r="H145" s="211">
        <v>50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10</v>
      </c>
      <c r="D146" s="192" t="s">
        <v>146</v>
      </c>
      <c r="E146" s="193" t="s">
        <v>985</v>
      </c>
      <c r="F146" s="194" t="s">
        <v>986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2318</v>
      </c>
    </row>
    <row r="147" spans="2:65" s="1" customFormat="1" ht="13.5">
      <c r="B147" s="41"/>
      <c r="C147" s="63"/>
      <c r="D147" s="204" t="s">
        <v>153</v>
      </c>
      <c r="E147" s="63"/>
      <c r="F147" s="205" t="s">
        <v>986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1" customFormat="1" ht="13.5">
      <c r="B148" s="207"/>
      <c r="C148" s="208"/>
      <c r="D148" s="204" t="s">
        <v>155</v>
      </c>
      <c r="E148" s="209" t="s">
        <v>21</v>
      </c>
      <c r="F148" s="210" t="s">
        <v>988</v>
      </c>
      <c r="G148" s="208"/>
      <c r="H148" s="211">
        <v>14.4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80</v>
      </c>
      <c r="AY148" s="217" t="s">
        <v>144</v>
      </c>
    </row>
    <row r="149" spans="2:65" s="1" customFormat="1" ht="16.5" customHeight="1">
      <c r="B149" s="41"/>
      <c r="C149" s="192" t="s">
        <v>253</v>
      </c>
      <c r="D149" s="192" t="s">
        <v>146</v>
      </c>
      <c r="E149" s="193" t="s">
        <v>989</v>
      </c>
      <c r="F149" s="194" t="s">
        <v>990</v>
      </c>
      <c r="G149" s="195" t="s">
        <v>183</v>
      </c>
      <c r="H149" s="196">
        <v>14.4</v>
      </c>
      <c r="I149" s="197"/>
      <c r="J149" s="198">
        <f>ROUND(I149*H149,2)</f>
        <v>0</v>
      </c>
      <c r="K149" s="194" t="s">
        <v>150</v>
      </c>
      <c r="L149" s="61"/>
      <c r="M149" s="199" t="s">
        <v>21</v>
      </c>
      <c r="N149" s="200" t="s">
        <v>43</v>
      </c>
      <c r="O149" s="4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4" t="s">
        <v>151</v>
      </c>
      <c r="AT149" s="24" t="s">
        <v>146</v>
      </c>
      <c r="AU149" s="24" t="s">
        <v>82</v>
      </c>
      <c r="AY149" s="24" t="s">
        <v>144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80</v>
      </c>
      <c r="BK149" s="203">
        <f>ROUND(I149*H149,2)</f>
        <v>0</v>
      </c>
      <c r="BL149" s="24" t="s">
        <v>151</v>
      </c>
      <c r="BM149" s="24" t="s">
        <v>2319</v>
      </c>
    </row>
    <row r="150" spans="2:65" s="1" customFormat="1" ht="13.5">
      <c r="B150" s="41"/>
      <c r="C150" s="63"/>
      <c r="D150" s="204" t="s">
        <v>153</v>
      </c>
      <c r="E150" s="63"/>
      <c r="F150" s="205" t="s">
        <v>990</v>
      </c>
      <c r="G150" s="63"/>
      <c r="H150" s="63"/>
      <c r="I150" s="163"/>
      <c r="J150" s="63"/>
      <c r="K150" s="63"/>
      <c r="L150" s="61"/>
      <c r="M150" s="206"/>
      <c r="N150" s="42"/>
      <c r="O150" s="42"/>
      <c r="P150" s="42"/>
      <c r="Q150" s="42"/>
      <c r="R150" s="42"/>
      <c r="S150" s="42"/>
      <c r="T150" s="78"/>
      <c r="AT150" s="24" t="s">
        <v>153</v>
      </c>
      <c r="AU150" s="24" t="s">
        <v>82</v>
      </c>
    </row>
    <row r="151" spans="2:65" s="12" customFormat="1" ht="13.5">
      <c r="B151" s="219"/>
      <c r="C151" s="220"/>
      <c r="D151" s="204" t="s">
        <v>155</v>
      </c>
      <c r="E151" s="221" t="s">
        <v>21</v>
      </c>
      <c r="F151" s="222" t="s">
        <v>992</v>
      </c>
      <c r="G151" s="220"/>
      <c r="H151" s="221" t="s">
        <v>21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155</v>
      </c>
      <c r="AU151" s="228" t="s">
        <v>82</v>
      </c>
      <c r="AV151" s="12" t="s">
        <v>80</v>
      </c>
      <c r="AW151" s="12" t="s">
        <v>35</v>
      </c>
      <c r="AX151" s="12" t="s">
        <v>72</v>
      </c>
      <c r="AY151" s="228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993</v>
      </c>
      <c r="G152" s="208"/>
      <c r="H152" s="211">
        <v>14.4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80</v>
      </c>
      <c r="AY152" s="217" t="s">
        <v>144</v>
      </c>
    </row>
    <row r="153" spans="2:65" s="1" customFormat="1" ht="16.5" customHeight="1">
      <c r="B153" s="41"/>
      <c r="C153" s="192" t="s">
        <v>258</v>
      </c>
      <c r="D153" s="192" t="s">
        <v>146</v>
      </c>
      <c r="E153" s="193" t="s">
        <v>994</v>
      </c>
      <c r="F153" s="194" t="s">
        <v>995</v>
      </c>
      <c r="G153" s="195" t="s">
        <v>183</v>
      </c>
      <c r="H153" s="196">
        <v>804.25199999999995</v>
      </c>
      <c r="I153" s="197"/>
      <c r="J153" s="198">
        <f>ROUND(I153*H153,2)</f>
        <v>0</v>
      </c>
      <c r="K153" s="194" t="s">
        <v>150</v>
      </c>
      <c r="L153" s="61"/>
      <c r="M153" s="199" t="s">
        <v>21</v>
      </c>
      <c r="N153" s="200" t="s">
        <v>43</v>
      </c>
      <c r="O153" s="4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4" t="s">
        <v>151</v>
      </c>
      <c r="AT153" s="24" t="s">
        <v>146</v>
      </c>
      <c r="AU153" s="24" t="s">
        <v>82</v>
      </c>
      <c r="AY153" s="24" t="s">
        <v>144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80</v>
      </c>
      <c r="BK153" s="203">
        <f>ROUND(I153*H153,2)</f>
        <v>0</v>
      </c>
      <c r="BL153" s="24" t="s">
        <v>151</v>
      </c>
      <c r="BM153" s="24" t="s">
        <v>2320</v>
      </c>
    </row>
    <row r="154" spans="2:65" s="1" customFormat="1" ht="13.5">
      <c r="B154" s="41"/>
      <c r="C154" s="63"/>
      <c r="D154" s="204" t="s">
        <v>153</v>
      </c>
      <c r="E154" s="63"/>
      <c r="F154" s="205" t="s">
        <v>995</v>
      </c>
      <c r="G154" s="63"/>
      <c r="H154" s="63"/>
      <c r="I154" s="163"/>
      <c r="J154" s="63"/>
      <c r="K154" s="63"/>
      <c r="L154" s="61"/>
      <c r="M154" s="206"/>
      <c r="N154" s="42"/>
      <c r="O154" s="42"/>
      <c r="P154" s="42"/>
      <c r="Q154" s="42"/>
      <c r="R154" s="42"/>
      <c r="S154" s="42"/>
      <c r="T154" s="78"/>
      <c r="AT154" s="24" t="s">
        <v>153</v>
      </c>
      <c r="AU154" s="24" t="s">
        <v>82</v>
      </c>
    </row>
    <row r="155" spans="2:65" s="12" customFormat="1" ht="27">
      <c r="B155" s="219"/>
      <c r="C155" s="220"/>
      <c r="D155" s="204" t="s">
        <v>155</v>
      </c>
      <c r="E155" s="221" t="s">
        <v>21</v>
      </c>
      <c r="F155" s="222" t="s">
        <v>2321</v>
      </c>
      <c r="G155" s="220"/>
      <c r="H155" s="221" t="s">
        <v>21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155</v>
      </c>
      <c r="AU155" s="228" t="s">
        <v>82</v>
      </c>
      <c r="AV155" s="12" t="s">
        <v>80</v>
      </c>
      <c r="AW155" s="12" t="s">
        <v>35</v>
      </c>
      <c r="AX155" s="12" t="s">
        <v>72</v>
      </c>
      <c r="AY155" s="228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2322</v>
      </c>
      <c r="G156" s="208"/>
      <c r="H156" s="211">
        <v>593.19000000000005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 ht="13.5">
      <c r="B157" s="207"/>
      <c r="C157" s="208"/>
      <c r="D157" s="204" t="s">
        <v>155</v>
      </c>
      <c r="E157" s="209" t="s">
        <v>21</v>
      </c>
      <c r="F157" s="210" t="s">
        <v>2323</v>
      </c>
      <c r="G157" s="208"/>
      <c r="H157" s="211">
        <v>48.164999999999999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 ht="13.5">
      <c r="B158" s="207"/>
      <c r="C158" s="208"/>
      <c r="D158" s="204" t="s">
        <v>155</v>
      </c>
      <c r="E158" s="209" t="s">
        <v>21</v>
      </c>
      <c r="F158" s="210" t="s">
        <v>2324</v>
      </c>
      <c r="G158" s="208"/>
      <c r="H158" s="211">
        <v>48.164999999999999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 ht="13.5">
      <c r="B159" s="207"/>
      <c r="C159" s="208"/>
      <c r="D159" s="204" t="s">
        <v>155</v>
      </c>
      <c r="E159" s="209" t="s">
        <v>21</v>
      </c>
      <c r="F159" s="210" t="s">
        <v>2325</v>
      </c>
      <c r="G159" s="208"/>
      <c r="H159" s="211">
        <v>99.9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2326</v>
      </c>
      <c r="G160" s="208"/>
      <c r="H160" s="211">
        <v>7.3319999999999999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1" customFormat="1" ht="13.5">
      <c r="B161" s="207"/>
      <c r="C161" s="208"/>
      <c r="D161" s="204" t="s">
        <v>155</v>
      </c>
      <c r="E161" s="209" t="s">
        <v>21</v>
      </c>
      <c r="F161" s="210" t="s">
        <v>2327</v>
      </c>
      <c r="G161" s="208"/>
      <c r="H161" s="211">
        <v>7.5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155</v>
      </c>
      <c r="AU161" s="217" t="s">
        <v>82</v>
      </c>
      <c r="AV161" s="11" t="s">
        <v>82</v>
      </c>
      <c r="AW161" s="11" t="s">
        <v>35</v>
      </c>
      <c r="AX161" s="11" t="s">
        <v>72</v>
      </c>
      <c r="AY161" s="217" t="s">
        <v>144</v>
      </c>
    </row>
    <row r="162" spans="2:65" s="13" customFormat="1" ht="13.5">
      <c r="B162" s="245"/>
      <c r="C162" s="246"/>
      <c r="D162" s="204" t="s">
        <v>155</v>
      </c>
      <c r="E162" s="247" t="s">
        <v>21</v>
      </c>
      <c r="F162" s="248" t="s">
        <v>947</v>
      </c>
      <c r="G162" s="246"/>
      <c r="H162" s="249">
        <v>804.25199999999995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155</v>
      </c>
      <c r="AU162" s="255" t="s">
        <v>82</v>
      </c>
      <c r="AV162" s="13" t="s">
        <v>151</v>
      </c>
      <c r="AW162" s="13" t="s">
        <v>35</v>
      </c>
      <c r="AX162" s="13" t="s">
        <v>80</v>
      </c>
      <c r="AY162" s="255" t="s">
        <v>144</v>
      </c>
    </row>
    <row r="163" spans="2:65" s="1" customFormat="1" ht="16.5" customHeight="1">
      <c r="B163" s="41"/>
      <c r="C163" s="192" t="s">
        <v>264</v>
      </c>
      <c r="D163" s="192" t="s">
        <v>146</v>
      </c>
      <c r="E163" s="193" t="s">
        <v>1004</v>
      </c>
      <c r="F163" s="194" t="s">
        <v>1005</v>
      </c>
      <c r="G163" s="195" t="s">
        <v>183</v>
      </c>
      <c r="H163" s="196">
        <v>402.12599999999998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2328</v>
      </c>
    </row>
    <row r="164" spans="2:65" s="1" customFormat="1" ht="13.5">
      <c r="B164" s="41"/>
      <c r="C164" s="63"/>
      <c r="D164" s="204" t="s">
        <v>153</v>
      </c>
      <c r="E164" s="63"/>
      <c r="F164" s="205" t="s">
        <v>1005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1" customFormat="1" ht="13.5">
      <c r="B165" s="207"/>
      <c r="C165" s="208"/>
      <c r="D165" s="204" t="s">
        <v>155</v>
      </c>
      <c r="E165" s="209" t="s">
        <v>21</v>
      </c>
      <c r="F165" s="210" t="s">
        <v>2329</v>
      </c>
      <c r="G165" s="208"/>
      <c r="H165" s="211">
        <v>402.12599999999998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80</v>
      </c>
      <c r="AY165" s="217" t="s">
        <v>144</v>
      </c>
    </row>
    <row r="166" spans="2:65" s="1" customFormat="1" ht="16.5" customHeight="1">
      <c r="B166" s="41"/>
      <c r="C166" s="192" t="s">
        <v>272</v>
      </c>
      <c r="D166" s="192" t="s">
        <v>146</v>
      </c>
      <c r="E166" s="193" t="s">
        <v>1008</v>
      </c>
      <c r="F166" s="194" t="s">
        <v>1009</v>
      </c>
      <c r="G166" s="195" t="s">
        <v>183</v>
      </c>
      <c r="H166" s="196">
        <v>12.563000000000001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2330</v>
      </c>
    </row>
    <row r="167" spans="2:65" s="1" customFormat="1" ht="13.5">
      <c r="B167" s="41"/>
      <c r="C167" s="63"/>
      <c r="D167" s="204" t="s">
        <v>153</v>
      </c>
      <c r="E167" s="63"/>
      <c r="F167" s="205" t="s">
        <v>1009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2" customFormat="1" ht="13.5">
      <c r="B168" s="219"/>
      <c r="C168" s="220"/>
      <c r="D168" s="204" t="s">
        <v>155</v>
      </c>
      <c r="E168" s="221" t="s">
        <v>21</v>
      </c>
      <c r="F168" s="222" t="s">
        <v>1011</v>
      </c>
      <c r="G168" s="220"/>
      <c r="H168" s="221" t="s">
        <v>21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155</v>
      </c>
      <c r="AU168" s="228" t="s">
        <v>82</v>
      </c>
      <c r="AV168" s="12" t="s">
        <v>80</v>
      </c>
      <c r="AW168" s="12" t="s">
        <v>35</v>
      </c>
      <c r="AX168" s="12" t="s">
        <v>72</v>
      </c>
      <c r="AY168" s="228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2331</v>
      </c>
      <c r="G169" s="208"/>
      <c r="H169" s="211">
        <v>6.2880000000000003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2332</v>
      </c>
      <c r="G170" s="208"/>
      <c r="H170" s="211">
        <v>6.2750000000000004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3" customFormat="1" ht="13.5">
      <c r="B171" s="245"/>
      <c r="C171" s="246"/>
      <c r="D171" s="204" t="s">
        <v>155</v>
      </c>
      <c r="E171" s="247" t="s">
        <v>21</v>
      </c>
      <c r="F171" s="248" t="s">
        <v>947</v>
      </c>
      <c r="G171" s="246"/>
      <c r="H171" s="249">
        <v>12.563000000000001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155</v>
      </c>
      <c r="AU171" s="255" t="s">
        <v>82</v>
      </c>
      <c r="AV171" s="13" t="s">
        <v>151</v>
      </c>
      <c r="AW171" s="13" t="s">
        <v>35</v>
      </c>
      <c r="AX171" s="13" t="s">
        <v>80</v>
      </c>
      <c r="AY171" s="255" t="s">
        <v>144</v>
      </c>
    </row>
    <row r="172" spans="2:65" s="1" customFormat="1" ht="16.5" customHeight="1">
      <c r="B172" s="41"/>
      <c r="C172" s="192" t="s">
        <v>279</v>
      </c>
      <c r="D172" s="192" t="s">
        <v>146</v>
      </c>
      <c r="E172" s="193" t="s">
        <v>259</v>
      </c>
      <c r="F172" s="194" t="s">
        <v>260</v>
      </c>
      <c r="G172" s="195" t="s">
        <v>183</v>
      </c>
      <c r="H172" s="196">
        <v>6.282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2333</v>
      </c>
    </row>
    <row r="173" spans="2:65" s="1" customFormat="1" ht="13.5">
      <c r="B173" s="41"/>
      <c r="C173" s="63"/>
      <c r="D173" s="204" t="s">
        <v>153</v>
      </c>
      <c r="E173" s="63"/>
      <c r="F173" s="205" t="s">
        <v>260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2334</v>
      </c>
      <c r="G174" s="208"/>
      <c r="H174" s="211">
        <v>6.282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25.5" customHeight="1">
      <c r="B175" s="41"/>
      <c r="C175" s="192" t="s">
        <v>9</v>
      </c>
      <c r="D175" s="192" t="s">
        <v>146</v>
      </c>
      <c r="E175" s="193" t="s">
        <v>1016</v>
      </c>
      <c r="F175" s="194" t="s">
        <v>1017</v>
      </c>
      <c r="G175" s="195" t="s">
        <v>149</v>
      </c>
      <c r="H175" s="196">
        <v>27.5</v>
      </c>
      <c r="I175" s="197"/>
      <c r="J175" s="198">
        <f>ROUND(I175*H175,2)</f>
        <v>0</v>
      </c>
      <c r="K175" s="194" t="s">
        <v>150</v>
      </c>
      <c r="L175" s="61"/>
      <c r="M175" s="199" t="s">
        <v>21</v>
      </c>
      <c r="N175" s="200" t="s">
        <v>43</v>
      </c>
      <c r="O175" s="4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4" t="s">
        <v>151</v>
      </c>
      <c r="AT175" s="24" t="s">
        <v>146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2335</v>
      </c>
    </row>
    <row r="176" spans="2:65" s="1" customFormat="1" ht="13.5">
      <c r="B176" s="41"/>
      <c r="C176" s="63"/>
      <c r="D176" s="204" t="s">
        <v>153</v>
      </c>
      <c r="E176" s="63"/>
      <c r="F176" s="205" t="s">
        <v>1017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 ht="13.5">
      <c r="B177" s="219"/>
      <c r="C177" s="220"/>
      <c r="D177" s="204" t="s">
        <v>155</v>
      </c>
      <c r="E177" s="221" t="s">
        <v>21</v>
      </c>
      <c r="F177" s="222" t="s">
        <v>1019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 ht="13.5">
      <c r="B178" s="207"/>
      <c r="C178" s="208"/>
      <c r="D178" s="204" t="s">
        <v>155</v>
      </c>
      <c r="E178" s="209" t="s">
        <v>21</v>
      </c>
      <c r="F178" s="210" t="s">
        <v>2336</v>
      </c>
      <c r="G178" s="208"/>
      <c r="H178" s="211">
        <v>27.5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16.5" customHeight="1">
      <c r="B179" s="41"/>
      <c r="C179" s="229" t="s">
        <v>294</v>
      </c>
      <c r="D179" s="229" t="s">
        <v>273</v>
      </c>
      <c r="E179" s="230" t="s">
        <v>1021</v>
      </c>
      <c r="F179" s="231" t="s">
        <v>1022</v>
      </c>
      <c r="G179" s="232" t="s">
        <v>310</v>
      </c>
      <c r="H179" s="233">
        <v>4.2759999999999998</v>
      </c>
      <c r="I179" s="234"/>
      <c r="J179" s="235">
        <f>ROUND(I179*H179,2)</f>
        <v>0</v>
      </c>
      <c r="K179" s="231" t="s">
        <v>150</v>
      </c>
      <c r="L179" s="236"/>
      <c r="M179" s="237" t="s">
        <v>21</v>
      </c>
      <c r="N179" s="238" t="s">
        <v>43</v>
      </c>
      <c r="O179" s="42"/>
      <c r="P179" s="201">
        <f>O179*H179</f>
        <v>0</v>
      </c>
      <c r="Q179" s="201">
        <v>1</v>
      </c>
      <c r="R179" s="201">
        <f>Q179*H179</f>
        <v>4.2759999999999998</v>
      </c>
      <c r="S179" s="201">
        <v>0</v>
      </c>
      <c r="T179" s="202">
        <f>S179*H179</f>
        <v>0</v>
      </c>
      <c r="AR179" s="24" t="s">
        <v>193</v>
      </c>
      <c r="AT179" s="24" t="s">
        <v>273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2337</v>
      </c>
    </row>
    <row r="180" spans="2:65" s="1" customFormat="1" ht="13.5">
      <c r="B180" s="41"/>
      <c r="C180" s="63"/>
      <c r="D180" s="204" t="s">
        <v>153</v>
      </c>
      <c r="E180" s="63"/>
      <c r="F180" s="205" t="s">
        <v>1022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2" customFormat="1" ht="13.5">
      <c r="B181" s="219"/>
      <c r="C181" s="220"/>
      <c r="D181" s="204" t="s">
        <v>155</v>
      </c>
      <c r="E181" s="221" t="s">
        <v>21</v>
      </c>
      <c r="F181" s="222" t="s">
        <v>1024</v>
      </c>
      <c r="G181" s="220"/>
      <c r="H181" s="221" t="s">
        <v>21</v>
      </c>
      <c r="I181" s="223"/>
      <c r="J181" s="220"/>
      <c r="K181" s="220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155</v>
      </c>
      <c r="AU181" s="228" t="s">
        <v>82</v>
      </c>
      <c r="AV181" s="12" t="s">
        <v>80</v>
      </c>
      <c r="AW181" s="12" t="s">
        <v>35</v>
      </c>
      <c r="AX181" s="12" t="s">
        <v>72</v>
      </c>
      <c r="AY181" s="228" t="s">
        <v>144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2338</v>
      </c>
      <c r="G182" s="208"/>
      <c r="H182" s="211">
        <v>4.2759999999999998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300</v>
      </c>
      <c r="D183" s="192" t="s">
        <v>146</v>
      </c>
      <c r="E183" s="193" t="s">
        <v>1026</v>
      </c>
      <c r="F183" s="194" t="s">
        <v>1027</v>
      </c>
      <c r="G183" s="195" t="s">
        <v>149</v>
      </c>
      <c r="H183" s="196">
        <v>27.5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2339</v>
      </c>
    </row>
    <row r="184" spans="2:65" s="1" customFormat="1" ht="27">
      <c r="B184" s="41"/>
      <c r="C184" s="63"/>
      <c r="D184" s="204" t="s">
        <v>153</v>
      </c>
      <c r="E184" s="63"/>
      <c r="F184" s="205" t="s">
        <v>1027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2340</v>
      </c>
      <c r="G185" s="208"/>
      <c r="H185" s="211">
        <v>27.5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80</v>
      </c>
      <c r="AY185" s="217" t="s">
        <v>144</v>
      </c>
    </row>
    <row r="186" spans="2:65" s="1" customFormat="1" ht="25.5" customHeight="1">
      <c r="B186" s="41"/>
      <c r="C186" s="192" t="s">
        <v>307</v>
      </c>
      <c r="D186" s="192" t="s">
        <v>146</v>
      </c>
      <c r="E186" s="193" t="s">
        <v>1030</v>
      </c>
      <c r="F186" s="194" t="s">
        <v>1031</v>
      </c>
      <c r="G186" s="195" t="s">
        <v>149</v>
      </c>
      <c r="H186" s="196">
        <v>171.6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2341</v>
      </c>
    </row>
    <row r="187" spans="2:65" s="1" customFormat="1" ht="13.5">
      <c r="B187" s="41"/>
      <c r="C187" s="63"/>
      <c r="D187" s="204" t="s">
        <v>153</v>
      </c>
      <c r="E187" s="63"/>
      <c r="F187" s="205" t="s">
        <v>1031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2" customFormat="1" ht="13.5">
      <c r="B188" s="219"/>
      <c r="C188" s="220"/>
      <c r="D188" s="204" t="s">
        <v>155</v>
      </c>
      <c r="E188" s="221" t="s">
        <v>21</v>
      </c>
      <c r="F188" s="222" t="s">
        <v>1033</v>
      </c>
      <c r="G188" s="220"/>
      <c r="H188" s="221" t="s">
        <v>21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155</v>
      </c>
      <c r="AU188" s="228" t="s">
        <v>82</v>
      </c>
      <c r="AV188" s="12" t="s">
        <v>80</v>
      </c>
      <c r="AW188" s="12" t="s">
        <v>35</v>
      </c>
      <c r="AX188" s="12" t="s">
        <v>72</v>
      </c>
      <c r="AY188" s="228" t="s">
        <v>144</v>
      </c>
    </row>
    <row r="189" spans="2:65" s="11" customFormat="1" ht="13.5">
      <c r="B189" s="207"/>
      <c r="C189" s="208"/>
      <c r="D189" s="204" t="s">
        <v>155</v>
      </c>
      <c r="E189" s="209" t="s">
        <v>21</v>
      </c>
      <c r="F189" s="210" t="s">
        <v>2342</v>
      </c>
      <c r="G189" s="208"/>
      <c r="H189" s="211">
        <v>171.6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80</v>
      </c>
      <c r="AY189" s="217" t="s">
        <v>144</v>
      </c>
    </row>
    <row r="190" spans="2:65" s="1" customFormat="1" ht="16.5" customHeight="1">
      <c r="B190" s="41"/>
      <c r="C190" s="229" t="s">
        <v>313</v>
      </c>
      <c r="D190" s="229" t="s">
        <v>273</v>
      </c>
      <c r="E190" s="230" t="s">
        <v>390</v>
      </c>
      <c r="F190" s="231" t="s">
        <v>391</v>
      </c>
      <c r="G190" s="232" t="s">
        <v>149</v>
      </c>
      <c r="H190" s="233">
        <v>197.34</v>
      </c>
      <c r="I190" s="234"/>
      <c r="J190" s="235">
        <f>ROUND(I190*H190,2)</f>
        <v>0</v>
      </c>
      <c r="K190" s="231" t="s">
        <v>150</v>
      </c>
      <c r="L190" s="236"/>
      <c r="M190" s="237" t="s">
        <v>21</v>
      </c>
      <c r="N190" s="238" t="s">
        <v>43</v>
      </c>
      <c r="O190" s="42"/>
      <c r="P190" s="201">
        <f>O190*H190</f>
        <v>0</v>
      </c>
      <c r="Q190" s="201">
        <v>5.2999999999999998E-4</v>
      </c>
      <c r="R190" s="201">
        <f>Q190*H190</f>
        <v>0.10459019999999999</v>
      </c>
      <c r="S190" s="201">
        <v>0</v>
      </c>
      <c r="T190" s="202">
        <f>S190*H190</f>
        <v>0</v>
      </c>
      <c r="AR190" s="24" t="s">
        <v>193</v>
      </c>
      <c r="AT190" s="24" t="s">
        <v>273</v>
      </c>
      <c r="AU190" s="24" t="s">
        <v>82</v>
      </c>
      <c r="AY190" s="24" t="s">
        <v>144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80</v>
      </c>
      <c r="BK190" s="203">
        <f>ROUND(I190*H190,2)</f>
        <v>0</v>
      </c>
      <c r="BL190" s="24" t="s">
        <v>151</v>
      </c>
      <c r="BM190" s="24" t="s">
        <v>2343</v>
      </c>
    </row>
    <row r="191" spans="2:65" s="1" customFormat="1" ht="13.5">
      <c r="B191" s="41"/>
      <c r="C191" s="63"/>
      <c r="D191" s="204" t="s">
        <v>153</v>
      </c>
      <c r="E191" s="63"/>
      <c r="F191" s="205" t="s">
        <v>391</v>
      </c>
      <c r="G191" s="63"/>
      <c r="H191" s="63"/>
      <c r="I191" s="163"/>
      <c r="J191" s="63"/>
      <c r="K191" s="63"/>
      <c r="L191" s="61"/>
      <c r="M191" s="206"/>
      <c r="N191" s="42"/>
      <c r="O191" s="42"/>
      <c r="P191" s="42"/>
      <c r="Q191" s="42"/>
      <c r="R191" s="42"/>
      <c r="S191" s="42"/>
      <c r="T191" s="78"/>
      <c r="AT191" s="24" t="s">
        <v>153</v>
      </c>
      <c r="AU191" s="24" t="s">
        <v>82</v>
      </c>
    </row>
    <row r="192" spans="2:65" s="11" customFormat="1" ht="13.5">
      <c r="B192" s="207"/>
      <c r="C192" s="208"/>
      <c r="D192" s="204" t="s">
        <v>155</v>
      </c>
      <c r="E192" s="209" t="s">
        <v>21</v>
      </c>
      <c r="F192" s="210" t="s">
        <v>2344</v>
      </c>
      <c r="G192" s="208"/>
      <c r="H192" s="211">
        <v>197.34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155</v>
      </c>
      <c r="AU192" s="217" t="s">
        <v>82</v>
      </c>
      <c r="AV192" s="11" t="s">
        <v>82</v>
      </c>
      <c r="AW192" s="11" t="s">
        <v>35</v>
      </c>
      <c r="AX192" s="11" t="s">
        <v>80</v>
      </c>
      <c r="AY192" s="217" t="s">
        <v>144</v>
      </c>
    </row>
    <row r="193" spans="2:65" s="1" customFormat="1" ht="25.5" customHeight="1">
      <c r="B193" s="41"/>
      <c r="C193" s="192" t="s">
        <v>320</v>
      </c>
      <c r="D193" s="192" t="s">
        <v>146</v>
      </c>
      <c r="E193" s="193" t="s">
        <v>265</v>
      </c>
      <c r="F193" s="194" t="s">
        <v>266</v>
      </c>
      <c r="G193" s="195" t="s">
        <v>149</v>
      </c>
      <c r="H193" s="196">
        <v>14.43</v>
      </c>
      <c r="I193" s="197"/>
      <c r="J193" s="198">
        <f>ROUND(I193*H193,2)</f>
        <v>0</v>
      </c>
      <c r="K193" s="194" t="s">
        <v>150</v>
      </c>
      <c r="L193" s="61"/>
      <c r="M193" s="199" t="s">
        <v>21</v>
      </c>
      <c r="N193" s="200" t="s">
        <v>43</v>
      </c>
      <c r="O193" s="42"/>
      <c r="P193" s="201">
        <f>O193*H193</f>
        <v>0</v>
      </c>
      <c r="Q193" s="201">
        <v>1.3999999999999999E-4</v>
      </c>
      <c r="R193" s="201">
        <f>Q193*H193</f>
        <v>2.0201999999999998E-3</v>
      </c>
      <c r="S193" s="201">
        <v>0</v>
      </c>
      <c r="T193" s="202">
        <f>S193*H193</f>
        <v>0</v>
      </c>
      <c r="AR193" s="24" t="s">
        <v>151</v>
      </c>
      <c r="AT193" s="24" t="s">
        <v>146</v>
      </c>
      <c r="AU193" s="24" t="s">
        <v>82</v>
      </c>
      <c r="AY193" s="24" t="s">
        <v>144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80</v>
      </c>
      <c r="BK193" s="203">
        <f>ROUND(I193*H193,2)</f>
        <v>0</v>
      </c>
      <c r="BL193" s="24" t="s">
        <v>151</v>
      </c>
      <c r="BM193" s="24" t="s">
        <v>2345</v>
      </c>
    </row>
    <row r="194" spans="2:65" s="1" customFormat="1" ht="13.5">
      <c r="B194" s="41"/>
      <c r="C194" s="63"/>
      <c r="D194" s="204" t="s">
        <v>153</v>
      </c>
      <c r="E194" s="63"/>
      <c r="F194" s="205" t="s">
        <v>266</v>
      </c>
      <c r="G194" s="63"/>
      <c r="H194" s="63"/>
      <c r="I194" s="163"/>
      <c r="J194" s="63"/>
      <c r="K194" s="63"/>
      <c r="L194" s="61"/>
      <c r="M194" s="206"/>
      <c r="N194" s="42"/>
      <c r="O194" s="42"/>
      <c r="P194" s="42"/>
      <c r="Q194" s="42"/>
      <c r="R194" s="42"/>
      <c r="S194" s="42"/>
      <c r="T194" s="78"/>
      <c r="AT194" s="24" t="s">
        <v>153</v>
      </c>
      <c r="AU194" s="24" t="s">
        <v>82</v>
      </c>
    </row>
    <row r="195" spans="2:65" s="11" customFormat="1" ht="13.5">
      <c r="B195" s="207"/>
      <c r="C195" s="208"/>
      <c r="D195" s="204" t="s">
        <v>155</v>
      </c>
      <c r="E195" s="209" t="s">
        <v>21</v>
      </c>
      <c r="F195" s="210" t="s">
        <v>2346</v>
      </c>
      <c r="G195" s="208"/>
      <c r="H195" s="211">
        <v>14.43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80</v>
      </c>
      <c r="AY195" s="217" t="s">
        <v>144</v>
      </c>
    </row>
    <row r="196" spans="2:65" s="1" customFormat="1" ht="16.5" customHeight="1">
      <c r="B196" s="41"/>
      <c r="C196" s="229" t="s">
        <v>325</v>
      </c>
      <c r="D196" s="229" t="s">
        <v>273</v>
      </c>
      <c r="E196" s="230" t="s">
        <v>274</v>
      </c>
      <c r="F196" s="231" t="s">
        <v>275</v>
      </c>
      <c r="G196" s="232" t="s">
        <v>149</v>
      </c>
      <c r="H196" s="233">
        <v>16.594999999999999</v>
      </c>
      <c r="I196" s="234"/>
      <c r="J196" s="235">
        <f>ROUND(I196*H196,2)</f>
        <v>0</v>
      </c>
      <c r="K196" s="231" t="s">
        <v>150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3.2000000000000003E-4</v>
      </c>
      <c r="R196" s="201">
        <f>Q196*H196</f>
        <v>5.3103999999999998E-3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2347</v>
      </c>
    </row>
    <row r="197" spans="2:65" s="1" customFormat="1" ht="13.5">
      <c r="B197" s="41"/>
      <c r="C197" s="63"/>
      <c r="D197" s="204" t="s">
        <v>153</v>
      </c>
      <c r="E197" s="63"/>
      <c r="F197" s="205" t="s">
        <v>275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2" customFormat="1" ht="13.5">
      <c r="B198" s="219"/>
      <c r="C198" s="220"/>
      <c r="D198" s="204" t="s">
        <v>155</v>
      </c>
      <c r="E198" s="221" t="s">
        <v>21</v>
      </c>
      <c r="F198" s="222" t="s">
        <v>1043</v>
      </c>
      <c r="G198" s="220"/>
      <c r="H198" s="221" t="s">
        <v>21</v>
      </c>
      <c r="I198" s="223"/>
      <c r="J198" s="220"/>
      <c r="K198" s="220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155</v>
      </c>
      <c r="AU198" s="228" t="s">
        <v>82</v>
      </c>
      <c r="AV198" s="12" t="s">
        <v>80</v>
      </c>
      <c r="AW198" s="12" t="s">
        <v>35</v>
      </c>
      <c r="AX198" s="12" t="s">
        <v>72</v>
      </c>
      <c r="AY198" s="228" t="s">
        <v>144</v>
      </c>
    </row>
    <row r="199" spans="2:65" s="11" customFormat="1" ht="13.5">
      <c r="B199" s="207"/>
      <c r="C199" s="208"/>
      <c r="D199" s="204" t="s">
        <v>155</v>
      </c>
      <c r="E199" s="209" t="s">
        <v>21</v>
      </c>
      <c r="F199" s="210" t="s">
        <v>2348</v>
      </c>
      <c r="G199" s="208"/>
      <c r="H199" s="211">
        <v>16.594999999999999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80</v>
      </c>
      <c r="AY199" s="217" t="s">
        <v>144</v>
      </c>
    </row>
    <row r="200" spans="2:65" s="1" customFormat="1" ht="16.5" customHeight="1">
      <c r="B200" s="41"/>
      <c r="C200" s="192" t="s">
        <v>329</v>
      </c>
      <c r="D200" s="192" t="s">
        <v>146</v>
      </c>
      <c r="E200" s="193" t="s">
        <v>1919</v>
      </c>
      <c r="F200" s="194" t="s">
        <v>1920</v>
      </c>
      <c r="G200" s="195" t="s">
        <v>518</v>
      </c>
      <c r="H200" s="196">
        <v>14</v>
      </c>
      <c r="I200" s="197"/>
      <c r="J200" s="198">
        <f>ROUND(I200*H200,2)</f>
        <v>0</v>
      </c>
      <c r="K200" s="194" t="s">
        <v>150</v>
      </c>
      <c r="L200" s="61"/>
      <c r="M200" s="199" t="s">
        <v>21</v>
      </c>
      <c r="N200" s="200" t="s">
        <v>43</v>
      </c>
      <c r="O200" s="4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4" t="s">
        <v>151</v>
      </c>
      <c r="AT200" s="24" t="s">
        <v>146</v>
      </c>
      <c r="AU200" s="24" t="s">
        <v>82</v>
      </c>
      <c r="AY200" s="24" t="s">
        <v>144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151</v>
      </c>
      <c r="BM200" s="24" t="s">
        <v>2349</v>
      </c>
    </row>
    <row r="201" spans="2:65" s="1" customFormat="1" ht="13.5">
      <c r="B201" s="41"/>
      <c r="C201" s="63"/>
      <c r="D201" s="204" t="s">
        <v>153</v>
      </c>
      <c r="E201" s="63"/>
      <c r="F201" s="205" t="s">
        <v>1920</v>
      </c>
      <c r="G201" s="63"/>
      <c r="H201" s="63"/>
      <c r="I201" s="163"/>
      <c r="J201" s="63"/>
      <c r="K201" s="63"/>
      <c r="L201" s="61"/>
      <c r="M201" s="206"/>
      <c r="N201" s="42"/>
      <c r="O201" s="42"/>
      <c r="P201" s="42"/>
      <c r="Q201" s="42"/>
      <c r="R201" s="42"/>
      <c r="S201" s="42"/>
      <c r="T201" s="78"/>
      <c r="AT201" s="24" t="s">
        <v>153</v>
      </c>
      <c r="AU201" s="24" t="s">
        <v>82</v>
      </c>
    </row>
    <row r="202" spans="2:65" s="11" customFormat="1" ht="13.5">
      <c r="B202" s="207"/>
      <c r="C202" s="208"/>
      <c r="D202" s="204" t="s">
        <v>155</v>
      </c>
      <c r="E202" s="209" t="s">
        <v>21</v>
      </c>
      <c r="F202" s="210" t="s">
        <v>2350</v>
      </c>
      <c r="G202" s="208"/>
      <c r="H202" s="211">
        <v>14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155</v>
      </c>
      <c r="AU202" s="217" t="s">
        <v>82</v>
      </c>
      <c r="AV202" s="11" t="s">
        <v>82</v>
      </c>
      <c r="AW202" s="11" t="s">
        <v>35</v>
      </c>
      <c r="AX202" s="11" t="s">
        <v>80</v>
      </c>
      <c r="AY202" s="217" t="s">
        <v>144</v>
      </c>
    </row>
    <row r="203" spans="2:65" s="1" customFormat="1" ht="16.5" customHeight="1">
      <c r="B203" s="41"/>
      <c r="C203" s="192" t="s">
        <v>335</v>
      </c>
      <c r="D203" s="192" t="s">
        <v>146</v>
      </c>
      <c r="E203" s="193" t="s">
        <v>1045</v>
      </c>
      <c r="F203" s="194" t="s">
        <v>1046</v>
      </c>
      <c r="G203" s="195" t="s">
        <v>518</v>
      </c>
      <c r="H203" s="196">
        <v>4</v>
      </c>
      <c r="I203" s="197"/>
      <c r="J203" s="198">
        <f>ROUND(I203*H203,2)</f>
        <v>0</v>
      </c>
      <c r="K203" s="194" t="s">
        <v>150</v>
      </c>
      <c r="L203" s="61"/>
      <c r="M203" s="199" t="s">
        <v>21</v>
      </c>
      <c r="N203" s="200" t="s">
        <v>43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151</v>
      </c>
      <c r="AT203" s="24" t="s">
        <v>146</v>
      </c>
      <c r="AU203" s="24" t="s">
        <v>82</v>
      </c>
      <c r="AY203" s="24" t="s">
        <v>144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80</v>
      </c>
      <c r="BK203" s="203">
        <f>ROUND(I203*H203,2)</f>
        <v>0</v>
      </c>
      <c r="BL203" s="24" t="s">
        <v>151</v>
      </c>
      <c r="BM203" s="24" t="s">
        <v>2351</v>
      </c>
    </row>
    <row r="204" spans="2:65" s="1" customFormat="1" ht="13.5">
      <c r="B204" s="41"/>
      <c r="C204" s="63"/>
      <c r="D204" s="204" t="s">
        <v>153</v>
      </c>
      <c r="E204" s="63"/>
      <c r="F204" s="205" t="s">
        <v>1046</v>
      </c>
      <c r="G204" s="63"/>
      <c r="H204" s="63"/>
      <c r="I204" s="163"/>
      <c r="J204" s="63"/>
      <c r="K204" s="63"/>
      <c r="L204" s="61"/>
      <c r="M204" s="206"/>
      <c r="N204" s="42"/>
      <c r="O204" s="42"/>
      <c r="P204" s="42"/>
      <c r="Q204" s="42"/>
      <c r="R204" s="42"/>
      <c r="S204" s="42"/>
      <c r="T204" s="78"/>
      <c r="AT204" s="24" t="s">
        <v>153</v>
      </c>
      <c r="AU204" s="24" t="s">
        <v>82</v>
      </c>
    </row>
    <row r="205" spans="2:65" s="11" customFormat="1" ht="13.5">
      <c r="B205" s="207"/>
      <c r="C205" s="208"/>
      <c r="D205" s="204" t="s">
        <v>155</v>
      </c>
      <c r="E205" s="209" t="s">
        <v>21</v>
      </c>
      <c r="F205" s="210" t="s">
        <v>2352</v>
      </c>
      <c r="G205" s="208"/>
      <c r="H205" s="211">
        <v>4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80</v>
      </c>
      <c r="AY205" s="217" t="s">
        <v>144</v>
      </c>
    </row>
    <row r="206" spans="2:65" s="1" customFormat="1" ht="25.5" customHeight="1">
      <c r="B206" s="41"/>
      <c r="C206" s="192" t="s">
        <v>342</v>
      </c>
      <c r="D206" s="192" t="s">
        <v>146</v>
      </c>
      <c r="E206" s="193" t="s">
        <v>1925</v>
      </c>
      <c r="F206" s="194" t="s">
        <v>1926</v>
      </c>
      <c r="G206" s="195" t="s">
        <v>518</v>
      </c>
      <c r="H206" s="196">
        <v>14</v>
      </c>
      <c r="I206" s="197"/>
      <c r="J206" s="198">
        <f>ROUND(I206*H206,2)</f>
        <v>0</v>
      </c>
      <c r="K206" s="194" t="s">
        <v>150</v>
      </c>
      <c r="L206" s="61"/>
      <c r="M206" s="199" t="s">
        <v>21</v>
      </c>
      <c r="N206" s="200" t="s">
        <v>43</v>
      </c>
      <c r="O206" s="4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4" t="s">
        <v>151</v>
      </c>
      <c r="AT206" s="24" t="s">
        <v>146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2353</v>
      </c>
    </row>
    <row r="207" spans="2:65" s="1" customFormat="1" ht="13.5">
      <c r="B207" s="41"/>
      <c r="C207" s="63"/>
      <c r="D207" s="204" t="s">
        <v>153</v>
      </c>
      <c r="E207" s="63"/>
      <c r="F207" s="205" t="s">
        <v>1926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 ht="13.5">
      <c r="B208" s="207"/>
      <c r="C208" s="208"/>
      <c r="D208" s="204" t="s">
        <v>155</v>
      </c>
      <c r="E208" s="209" t="s">
        <v>21</v>
      </c>
      <c r="F208" s="210" t="s">
        <v>2354</v>
      </c>
      <c r="G208" s="208"/>
      <c r="H208" s="211">
        <v>14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80</v>
      </c>
      <c r="AY208" s="217" t="s">
        <v>144</v>
      </c>
    </row>
    <row r="209" spans="2:65" s="1" customFormat="1" ht="25.5" customHeight="1">
      <c r="B209" s="41"/>
      <c r="C209" s="192" t="s">
        <v>345</v>
      </c>
      <c r="D209" s="192" t="s">
        <v>146</v>
      </c>
      <c r="E209" s="193" t="s">
        <v>1053</v>
      </c>
      <c r="F209" s="194" t="s">
        <v>1054</v>
      </c>
      <c r="G209" s="195" t="s">
        <v>518</v>
      </c>
      <c r="H209" s="196">
        <v>4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2355</v>
      </c>
    </row>
    <row r="210" spans="2:65" s="1" customFormat="1" ht="13.5">
      <c r="B210" s="41"/>
      <c r="C210" s="63"/>
      <c r="D210" s="204" t="s">
        <v>153</v>
      </c>
      <c r="E210" s="63"/>
      <c r="F210" s="205" t="s">
        <v>1054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1" customFormat="1" ht="13.5">
      <c r="B211" s="207"/>
      <c r="C211" s="208"/>
      <c r="D211" s="204" t="s">
        <v>155</v>
      </c>
      <c r="E211" s="209" t="s">
        <v>21</v>
      </c>
      <c r="F211" s="210" t="s">
        <v>2356</v>
      </c>
      <c r="G211" s="208"/>
      <c r="H211" s="211">
        <v>4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155</v>
      </c>
      <c r="AU211" s="217" t="s">
        <v>82</v>
      </c>
      <c r="AV211" s="11" t="s">
        <v>82</v>
      </c>
      <c r="AW211" s="11" t="s">
        <v>35</v>
      </c>
      <c r="AX211" s="11" t="s">
        <v>80</v>
      </c>
      <c r="AY211" s="217" t="s">
        <v>144</v>
      </c>
    </row>
    <row r="212" spans="2:65" s="1" customFormat="1" ht="16.5" customHeight="1">
      <c r="B212" s="41"/>
      <c r="C212" s="192" t="s">
        <v>351</v>
      </c>
      <c r="D212" s="192" t="s">
        <v>146</v>
      </c>
      <c r="E212" s="193" t="s">
        <v>1929</v>
      </c>
      <c r="F212" s="194" t="s">
        <v>1930</v>
      </c>
      <c r="G212" s="195" t="s">
        <v>518</v>
      </c>
      <c r="H212" s="196">
        <v>14</v>
      </c>
      <c r="I212" s="197"/>
      <c r="J212" s="198">
        <f>ROUND(I212*H212,2)</f>
        <v>0</v>
      </c>
      <c r="K212" s="194" t="s">
        <v>150</v>
      </c>
      <c r="L212" s="61"/>
      <c r="M212" s="199" t="s">
        <v>21</v>
      </c>
      <c r="N212" s="200" t="s">
        <v>43</v>
      </c>
      <c r="O212" s="4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4" t="s">
        <v>151</v>
      </c>
      <c r="AT212" s="24" t="s">
        <v>146</v>
      </c>
      <c r="AU212" s="24" t="s">
        <v>82</v>
      </c>
      <c r="AY212" s="24" t="s">
        <v>144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80</v>
      </c>
      <c r="BK212" s="203">
        <f>ROUND(I212*H212,2)</f>
        <v>0</v>
      </c>
      <c r="BL212" s="24" t="s">
        <v>151</v>
      </c>
      <c r="BM212" s="24" t="s">
        <v>2357</v>
      </c>
    </row>
    <row r="213" spans="2:65" s="1" customFormat="1" ht="13.5">
      <c r="B213" s="41"/>
      <c r="C213" s="63"/>
      <c r="D213" s="204" t="s">
        <v>153</v>
      </c>
      <c r="E213" s="63"/>
      <c r="F213" s="205" t="s">
        <v>1930</v>
      </c>
      <c r="G213" s="63"/>
      <c r="H213" s="63"/>
      <c r="I213" s="163"/>
      <c r="J213" s="63"/>
      <c r="K213" s="63"/>
      <c r="L213" s="61"/>
      <c r="M213" s="206"/>
      <c r="N213" s="42"/>
      <c r="O213" s="42"/>
      <c r="P213" s="42"/>
      <c r="Q213" s="42"/>
      <c r="R213" s="42"/>
      <c r="S213" s="42"/>
      <c r="T213" s="78"/>
      <c r="AT213" s="24" t="s">
        <v>153</v>
      </c>
      <c r="AU213" s="24" t="s">
        <v>82</v>
      </c>
    </row>
    <row r="214" spans="2:65" s="11" customFormat="1" ht="13.5">
      <c r="B214" s="207"/>
      <c r="C214" s="208"/>
      <c r="D214" s="204" t="s">
        <v>155</v>
      </c>
      <c r="E214" s="209" t="s">
        <v>21</v>
      </c>
      <c r="F214" s="210" t="s">
        <v>2358</v>
      </c>
      <c r="G214" s="208"/>
      <c r="H214" s="211">
        <v>14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80</v>
      </c>
      <c r="AY214" s="217" t="s">
        <v>144</v>
      </c>
    </row>
    <row r="215" spans="2:65" s="1" customFormat="1" ht="16.5" customHeight="1">
      <c r="B215" s="41"/>
      <c r="C215" s="192" t="s">
        <v>359</v>
      </c>
      <c r="D215" s="192" t="s">
        <v>146</v>
      </c>
      <c r="E215" s="193" t="s">
        <v>1059</v>
      </c>
      <c r="F215" s="194" t="s">
        <v>1060</v>
      </c>
      <c r="G215" s="195" t="s">
        <v>518</v>
      </c>
      <c r="H215" s="196">
        <v>4</v>
      </c>
      <c r="I215" s="197"/>
      <c r="J215" s="198">
        <f>ROUND(I215*H215,2)</f>
        <v>0</v>
      </c>
      <c r="K215" s="194" t="s">
        <v>150</v>
      </c>
      <c r="L215" s="61"/>
      <c r="M215" s="199" t="s">
        <v>21</v>
      </c>
      <c r="N215" s="200" t="s">
        <v>43</v>
      </c>
      <c r="O215" s="4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4" t="s">
        <v>151</v>
      </c>
      <c r="AT215" s="24" t="s">
        <v>146</v>
      </c>
      <c r="AU215" s="24" t="s">
        <v>82</v>
      </c>
      <c r="AY215" s="24" t="s">
        <v>144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80</v>
      </c>
      <c r="BK215" s="203">
        <f>ROUND(I215*H215,2)</f>
        <v>0</v>
      </c>
      <c r="BL215" s="24" t="s">
        <v>151</v>
      </c>
      <c r="BM215" s="24" t="s">
        <v>2359</v>
      </c>
    </row>
    <row r="216" spans="2:65" s="1" customFormat="1" ht="13.5">
      <c r="B216" s="41"/>
      <c r="C216" s="63"/>
      <c r="D216" s="204" t="s">
        <v>153</v>
      </c>
      <c r="E216" s="63"/>
      <c r="F216" s="205" t="s">
        <v>1060</v>
      </c>
      <c r="G216" s="63"/>
      <c r="H216" s="63"/>
      <c r="I216" s="163"/>
      <c r="J216" s="63"/>
      <c r="K216" s="63"/>
      <c r="L216" s="61"/>
      <c r="M216" s="206"/>
      <c r="N216" s="42"/>
      <c r="O216" s="42"/>
      <c r="P216" s="42"/>
      <c r="Q216" s="42"/>
      <c r="R216" s="42"/>
      <c r="S216" s="42"/>
      <c r="T216" s="78"/>
      <c r="AT216" s="24" t="s">
        <v>153</v>
      </c>
      <c r="AU216" s="24" t="s">
        <v>82</v>
      </c>
    </row>
    <row r="217" spans="2:65" s="11" customFormat="1" ht="13.5">
      <c r="B217" s="207"/>
      <c r="C217" s="208"/>
      <c r="D217" s="204" t="s">
        <v>155</v>
      </c>
      <c r="E217" s="209" t="s">
        <v>21</v>
      </c>
      <c r="F217" s="210" t="s">
        <v>2360</v>
      </c>
      <c r="G217" s="208"/>
      <c r="H217" s="211">
        <v>4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155</v>
      </c>
      <c r="AU217" s="217" t="s">
        <v>82</v>
      </c>
      <c r="AV217" s="11" t="s">
        <v>82</v>
      </c>
      <c r="AW217" s="11" t="s">
        <v>35</v>
      </c>
      <c r="AX217" s="11" t="s">
        <v>80</v>
      </c>
      <c r="AY217" s="217" t="s">
        <v>144</v>
      </c>
    </row>
    <row r="218" spans="2:65" s="1" customFormat="1" ht="16.5" customHeight="1">
      <c r="B218" s="41"/>
      <c r="C218" s="192" t="s">
        <v>365</v>
      </c>
      <c r="D218" s="192" t="s">
        <v>146</v>
      </c>
      <c r="E218" s="193" t="s">
        <v>1067</v>
      </c>
      <c r="F218" s="194" t="s">
        <v>1068</v>
      </c>
      <c r="G218" s="195" t="s">
        <v>183</v>
      </c>
      <c r="H218" s="196">
        <v>1177.2139999999999</v>
      </c>
      <c r="I218" s="197"/>
      <c r="J218" s="198">
        <f>ROUND(I218*H218,2)</f>
        <v>0</v>
      </c>
      <c r="K218" s="194" t="s">
        <v>150</v>
      </c>
      <c r="L218" s="61"/>
      <c r="M218" s="199" t="s">
        <v>21</v>
      </c>
      <c r="N218" s="200" t="s">
        <v>43</v>
      </c>
      <c r="O218" s="4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4" t="s">
        <v>151</v>
      </c>
      <c r="AT218" s="24" t="s">
        <v>146</v>
      </c>
      <c r="AU218" s="24" t="s">
        <v>82</v>
      </c>
      <c r="AY218" s="24" t="s">
        <v>144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80</v>
      </c>
      <c r="BK218" s="203">
        <f>ROUND(I218*H218,2)</f>
        <v>0</v>
      </c>
      <c r="BL218" s="24" t="s">
        <v>151</v>
      </c>
      <c r="BM218" s="24" t="s">
        <v>2361</v>
      </c>
    </row>
    <row r="219" spans="2:65" s="1" customFormat="1" ht="13.5">
      <c r="B219" s="41"/>
      <c r="C219" s="63"/>
      <c r="D219" s="204" t="s">
        <v>153</v>
      </c>
      <c r="E219" s="63"/>
      <c r="F219" s="205" t="s">
        <v>1068</v>
      </c>
      <c r="G219" s="63"/>
      <c r="H219" s="63"/>
      <c r="I219" s="163"/>
      <c r="J219" s="63"/>
      <c r="K219" s="63"/>
      <c r="L219" s="61"/>
      <c r="M219" s="206"/>
      <c r="N219" s="42"/>
      <c r="O219" s="42"/>
      <c r="P219" s="42"/>
      <c r="Q219" s="42"/>
      <c r="R219" s="42"/>
      <c r="S219" s="42"/>
      <c r="T219" s="78"/>
      <c r="AT219" s="24" t="s">
        <v>153</v>
      </c>
      <c r="AU219" s="24" t="s">
        <v>82</v>
      </c>
    </row>
    <row r="220" spans="2:65" s="12" customFormat="1" ht="13.5">
      <c r="B220" s="219"/>
      <c r="C220" s="220"/>
      <c r="D220" s="204" t="s">
        <v>155</v>
      </c>
      <c r="E220" s="221" t="s">
        <v>21</v>
      </c>
      <c r="F220" s="222" t="s">
        <v>1070</v>
      </c>
      <c r="G220" s="220"/>
      <c r="H220" s="221" t="s">
        <v>21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155</v>
      </c>
      <c r="AU220" s="228" t="s">
        <v>82</v>
      </c>
      <c r="AV220" s="12" t="s">
        <v>80</v>
      </c>
      <c r="AW220" s="12" t="s">
        <v>35</v>
      </c>
      <c r="AX220" s="12" t="s">
        <v>72</v>
      </c>
      <c r="AY220" s="228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2362</v>
      </c>
      <c r="G221" s="208"/>
      <c r="H221" s="211">
        <v>74.775000000000006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2363</v>
      </c>
      <c r="G222" s="208"/>
      <c r="H222" s="211">
        <v>204.19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 ht="13.5">
      <c r="B223" s="207"/>
      <c r="C223" s="208"/>
      <c r="D223" s="204" t="s">
        <v>155</v>
      </c>
      <c r="E223" s="209" t="s">
        <v>21</v>
      </c>
      <c r="F223" s="210" t="s">
        <v>2364</v>
      </c>
      <c r="G223" s="208"/>
      <c r="H223" s="211">
        <v>309.642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4" customFormat="1" ht="13.5">
      <c r="B224" s="256"/>
      <c r="C224" s="257"/>
      <c r="D224" s="204" t="s">
        <v>155</v>
      </c>
      <c r="E224" s="258" t="s">
        <v>21</v>
      </c>
      <c r="F224" s="259" t="s">
        <v>1074</v>
      </c>
      <c r="G224" s="257"/>
      <c r="H224" s="260">
        <v>588.60699999999997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AT224" s="266" t="s">
        <v>155</v>
      </c>
      <c r="AU224" s="266" t="s">
        <v>82</v>
      </c>
      <c r="AV224" s="14" t="s">
        <v>161</v>
      </c>
      <c r="AW224" s="14" t="s">
        <v>35</v>
      </c>
      <c r="AX224" s="14" t="s">
        <v>72</v>
      </c>
      <c r="AY224" s="266" t="s">
        <v>144</v>
      </c>
    </row>
    <row r="225" spans="2:65" s="11" customFormat="1" ht="13.5">
      <c r="B225" s="207"/>
      <c r="C225" s="208"/>
      <c r="D225" s="204" t="s">
        <v>155</v>
      </c>
      <c r="E225" s="209" t="s">
        <v>21</v>
      </c>
      <c r="F225" s="210" t="s">
        <v>2365</v>
      </c>
      <c r="G225" s="208"/>
      <c r="H225" s="211">
        <v>588.60699999999997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155</v>
      </c>
      <c r="AU225" s="217" t="s">
        <v>82</v>
      </c>
      <c r="AV225" s="11" t="s">
        <v>82</v>
      </c>
      <c r="AW225" s="11" t="s">
        <v>35</v>
      </c>
      <c r="AX225" s="11" t="s">
        <v>72</v>
      </c>
      <c r="AY225" s="217" t="s">
        <v>144</v>
      </c>
    </row>
    <row r="226" spans="2:65" s="13" customFormat="1" ht="13.5">
      <c r="B226" s="245"/>
      <c r="C226" s="246"/>
      <c r="D226" s="204" t="s">
        <v>155</v>
      </c>
      <c r="E226" s="247" t="s">
        <v>21</v>
      </c>
      <c r="F226" s="248" t="s">
        <v>947</v>
      </c>
      <c r="G226" s="246"/>
      <c r="H226" s="249">
        <v>1177.2139999999999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155</v>
      </c>
      <c r="AU226" s="255" t="s">
        <v>82</v>
      </c>
      <c r="AV226" s="13" t="s">
        <v>151</v>
      </c>
      <c r="AW226" s="13" t="s">
        <v>35</v>
      </c>
      <c r="AX226" s="13" t="s">
        <v>80</v>
      </c>
      <c r="AY226" s="255" t="s">
        <v>144</v>
      </c>
    </row>
    <row r="227" spans="2:65" s="1" customFormat="1" ht="16.5" customHeight="1">
      <c r="B227" s="41"/>
      <c r="C227" s="192" t="s">
        <v>371</v>
      </c>
      <c r="D227" s="192" t="s">
        <v>146</v>
      </c>
      <c r="E227" s="193" t="s">
        <v>1076</v>
      </c>
      <c r="F227" s="194" t="s">
        <v>1077</v>
      </c>
      <c r="G227" s="195" t="s">
        <v>183</v>
      </c>
      <c r="H227" s="196">
        <v>262.608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2366</v>
      </c>
    </row>
    <row r="228" spans="2:65" s="1" customFormat="1" ht="13.5">
      <c r="B228" s="41"/>
      <c r="C228" s="63"/>
      <c r="D228" s="204" t="s">
        <v>153</v>
      </c>
      <c r="E228" s="63"/>
      <c r="F228" s="205" t="s">
        <v>1077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2367</v>
      </c>
      <c r="G229" s="208"/>
      <c r="H229" s="211">
        <v>831.21500000000003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2368</v>
      </c>
      <c r="G230" s="208"/>
      <c r="H230" s="211">
        <v>-588.60699999999997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2369</v>
      </c>
      <c r="G231" s="208"/>
      <c r="H231" s="211">
        <v>20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 ht="13.5">
      <c r="B232" s="245"/>
      <c r="C232" s="246"/>
      <c r="D232" s="204" t="s">
        <v>155</v>
      </c>
      <c r="E232" s="247" t="s">
        <v>21</v>
      </c>
      <c r="F232" s="248" t="s">
        <v>947</v>
      </c>
      <c r="G232" s="246"/>
      <c r="H232" s="249">
        <v>262.608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376</v>
      </c>
      <c r="D233" s="192" t="s">
        <v>146</v>
      </c>
      <c r="E233" s="193" t="s">
        <v>1083</v>
      </c>
      <c r="F233" s="194" t="s">
        <v>1084</v>
      </c>
      <c r="G233" s="195" t="s">
        <v>183</v>
      </c>
      <c r="H233" s="196">
        <v>2626.08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2370</v>
      </c>
    </row>
    <row r="234" spans="2:65" s="1" customFormat="1" ht="27">
      <c r="B234" s="41"/>
      <c r="C234" s="63"/>
      <c r="D234" s="204" t="s">
        <v>153</v>
      </c>
      <c r="E234" s="63"/>
      <c r="F234" s="205" t="s">
        <v>1084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7">
      <c r="B235" s="219"/>
      <c r="C235" s="220"/>
      <c r="D235" s="204" t="s">
        <v>155</v>
      </c>
      <c r="E235" s="221" t="s">
        <v>21</v>
      </c>
      <c r="F235" s="222" t="s">
        <v>1086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 ht="13.5">
      <c r="B236" s="207"/>
      <c r="C236" s="208"/>
      <c r="D236" s="204" t="s">
        <v>155</v>
      </c>
      <c r="E236" s="209" t="s">
        <v>21</v>
      </c>
      <c r="F236" s="210" t="s">
        <v>2371</v>
      </c>
      <c r="G236" s="208"/>
      <c r="H236" s="211">
        <v>2626.08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383</v>
      </c>
      <c r="D237" s="192" t="s">
        <v>146</v>
      </c>
      <c r="E237" s="193" t="s">
        <v>1088</v>
      </c>
      <c r="F237" s="194" t="s">
        <v>1089</v>
      </c>
      <c r="G237" s="195" t="s">
        <v>183</v>
      </c>
      <c r="H237" s="196">
        <v>588.60699999999997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2372</v>
      </c>
    </row>
    <row r="238" spans="2:65" s="1" customFormat="1" ht="13.5">
      <c r="B238" s="41"/>
      <c r="C238" s="63"/>
      <c r="D238" s="204" t="s">
        <v>153</v>
      </c>
      <c r="E238" s="63"/>
      <c r="F238" s="205" t="s">
        <v>1089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 ht="13.5">
      <c r="B239" s="219"/>
      <c r="C239" s="220"/>
      <c r="D239" s="204" t="s">
        <v>155</v>
      </c>
      <c r="E239" s="221" t="s">
        <v>21</v>
      </c>
      <c r="F239" s="222" t="s">
        <v>1091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2362</v>
      </c>
      <c r="G240" s="208"/>
      <c r="H240" s="211">
        <v>74.775000000000006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2363</v>
      </c>
      <c r="G241" s="208"/>
      <c r="H241" s="211">
        <v>204.19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 ht="13.5">
      <c r="B242" s="207"/>
      <c r="C242" s="208"/>
      <c r="D242" s="204" t="s">
        <v>155</v>
      </c>
      <c r="E242" s="209" t="s">
        <v>21</v>
      </c>
      <c r="F242" s="210" t="s">
        <v>2364</v>
      </c>
      <c r="G242" s="208"/>
      <c r="H242" s="211">
        <v>309.642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 ht="13.5">
      <c r="B243" s="245"/>
      <c r="C243" s="246"/>
      <c r="D243" s="204" t="s">
        <v>155</v>
      </c>
      <c r="E243" s="247" t="s">
        <v>21</v>
      </c>
      <c r="F243" s="248" t="s">
        <v>947</v>
      </c>
      <c r="G243" s="246"/>
      <c r="H243" s="249">
        <v>588.60699999999997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389</v>
      </c>
      <c r="D244" s="192" t="s">
        <v>146</v>
      </c>
      <c r="E244" s="193" t="s">
        <v>1092</v>
      </c>
      <c r="F244" s="194" t="s">
        <v>1093</v>
      </c>
      <c r="G244" s="195" t="s">
        <v>183</v>
      </c>
      <c r="H244" s="196">
        <v>74.775000000000006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2373</v>
      </c>
    </row>
    <row r="245" spans="2:65" s="1" customFormat="1" ht="13.5">
      <c r="B245" s="41"/>
      <c r="C245" s="63"/>
      <c r="D245" s="204" t="s">
        <v>153</v>
      </c>
      <c r="E245" s="63"/>
      <c r="F245" s="205" t="s">
        <v>1093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13.5">
      <c r="B246" s="207"/>
      <c r="C246" s="208"/>
      <c r="D246" s="204" t="s">
        <v>155</v>
      </c>
      <c r="E246" s="209" t="s">
        <v>21</v>
      </c>
      <c r="F246" s="210" t="s">
        <v>2374</v>
      </c>
      <c r="G246" s="208"/>
      <c r="H246" s="211">
        <v>62.1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 ht="13.5">
      <c r="B247" s="256"/>
      <c r="C247" s="257"/>
      <c r="D247" s="204" t="s">
        <v>155</v>
      </c>
      <c r="E247" s="258" t="s">
        <v>21</v>
      </c>
      <c r="F247" s="259" t="s">
        <v>1074</v>
      </c>
      <c r="G247" s="257"/>
      <c r="H247" s="260">
        <v>62.1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2375</v>
      </c>
      <c r="G248" s="208"/>
      <c r="H248" s="211">
        <v>8.85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 ht="13.5">
      <c r="B249" s="207"/>
      <c r="C249" s="208"/>
      <c r="D249" s="204" t="s">
        <v>155</v>
      </c>
      <c r="E249" s="209" t="s">
        <v>21</v>
      </c>
      <c r="F249" s="210" t="s">
        <v>2376</v>
      </c>
      <c r="G249" s="208"/>
      <c r="H249" s="211">
        <v>3.8250000000000002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 ht="13.5">
      <c r="B250" s="256"/>
      <c r="C250" s="257"/>
      <c r="D250" s="204" t="s">
        <v>155</v>
      </c>
      <c r="E250" s="258" t="s">
        <v>21</v>
      </c>
      <c r="F250" s="259" t="s">
        <v>1074</v>
      </c>
      <c r="G250" s="257"/>
      <c r="H250" s="260">
        <v>12.675000000000001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 ht="13.5">
      <c r="B251" s="245"/>
      <c r="C251" s="246"/>
      <c r="D251" s="204" t="s">
        <v>155</v>
      </c>
      <c r="E251" s="247" t="s">
        <v>21</v>
      </c>
      <c r="F251" s="248" t="s">
        <v>947</v>
      </c>
      <c r="G251" s="246"/>
      <c r="H251" s="249">
        <v>74.775000000000006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395</v>
      </c>
      <c r="D252" s="192" t="s">
        <v>146</v>
      </c>
      <c r="E252" s="193" t="s">
        <v>1098</v>
      </c>
      <c r="F252" s="194" t="s">
        <v>1099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1952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2377</v>
      </c>
    </row>
    <row r="253" spans="2:65" s="1" customFormat="1" ht="13.5">
      <c r="B253" s="41"/>
      <c r="C253" s="63"/>
      <c r="D253" s="204" t="s">
        <v>153</v>
      </c>
      <c r="E253" s="63"/>
      <c r="F253" s="205" t="s">
        <v>1099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 ht="13.5">
      <c r="B254" s="207"/>
      <c r="C254" s="208"/>
      <c r="D254" s="204" t="s">
        <v>155</v>
      </c>
      <c r="E254" s="209" t="s">
        <v>21</v>
      </c>
      <c r="F254" s="210" t="s">
        <v>1101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405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851.21500000000003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2378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2379</v>
      </c>
      <c r="G257" s="208"/>
      <c r="H257" s="211">
        <v>588.60699999999997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2380</v>
      </c>
      <c r="G258" s="208"/>
      <c r="H258" s="211">
        <v>262.608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 ht="13.5">
      <c r="B259" s="245"/>
      <c r="C259" s="246"/>
      <c r="D259" s="204" t="s">
        <v>155</v>
      </c>
      <c r="E259" s="247" t="s">
        <v>21</v>
      </c>
      <c r="F259" s="248" t="s">
        <v>947</v>
      </c>
      <c r="G259" s="246"/>
      <c r="H259" s="249">
        <v>851.21500000000003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411</v>
      </c>
      <c r="D260" s="192" t="s">
        <v>146</v>
      </c>
      <c r="E260" s="193" t="s">
        <v>330</v>
      </c>
      <c r="F260" s="194" t="s">
        <v>1957</v>
      </c>
      <c r="G260" s="195" t="s">
        <v>310</v>
      </c>
      <c r="H260" s="196">
        <v>472.69400000000002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2381</v>
      </c>
    </row>
    <row r="261" spans="2:65" s="1" customFormat="1" ht="13.5">
      <c r="B261" s="41"/>
      <c r="C261" s="63"/>
      <c r="D261" s="204" t="s">
        <v>153</v>
      </c>
      <c r="E261" s="63"/>
      <c r="F261" s="205" t="s">
        <v>1957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2382</v>
      </c>
      <c r="G262" s="208"/>
      <c r="H262" s="211">
        <v>472.69400000000002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416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293.06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2383</v>
      </c>
    </row>
    <row r="264" spans="2:65" s="1" customFormat="1" ht="13.5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 ht="13.5">
      <c r="B265" s="219"/>
      <c r="C265" s="220"/>
      <c r="D265" s="204" t="s">
        <v>155</v>
      </c>
      <c r="E265" s="221" t="s">
        <v>21</v>
      </c>
      <c r="F265" s="222" t="s">
        <v>1108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 ht="13.5">
      <c r="B266" s="207"/>
      <c r="C266" s="208"/>
      <c r="D266" s="204" t="s">
        <v>155</v>
      </c>
      <c r="E266" s="209" t="s">
        <v>21</v>
      </c>
      <c r="F266" s="210" t="s">
        <v>2384</v>
      </c>
      <c r="G266" s="208"/>
      <c r="H266" s="211">
        <v>88.87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 ht="13.5">
      <c r="B267" s="256"/>
      <c r="C267" s="257"/>
      <c r="D267" s="204" t="s">
        <v>155</v>
      </c>
      <c r="E267" s="258" t="s">
        <v>21</v>
      </c>
      <c r="F267" s="259" t="s">
        <v>1074</v>
      </c>
      <c r="G267" s="257"/>
      <c r="H267" s="260">
        <v>88.87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 ht="13.5">
      <c r="B268" s="219"/>
      <c r="C268" s="220"/>
      <c r="D268" s="204" t="s">
        <v>155</v>
      </c>
      <c r="E268" s="221" t="s">
        <v>21</v>
      </c>
      <c r="F268" s="222" t="s">
        <v>1110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2385</v>
      </c>
      <c r="G269" s="208"/>
      <c r="H269" s="211">
        <v>107.1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2386</v>
      </c>
      <c r="G270" s="208"/>
      <c r="H270" s="211">
        <v>80.989999999999995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2387</v>
      </c>
      <c r="G271" s="208"/>
      <c r="H271" s="211">
        <v>16.100000000000001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 ht="13.5">
      <c r="B272" s="256"/>
      <c r="C272" s="257"/>
      <c r="D272" s="204" t="s">
        <v>155</v>
      </c>
      <c r="E272" s="258" t="s">
        <v>21</v>
      </c>
      <c r="F272" s="259" t="s">
        <v>1074</v>
      </c>
      <c r="G272" s="257"/>
      <c r="H272" s="260">
        <v>204.19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 ht="13.5">
      <c r="B273" s="245"/>
      <c r="C273" s="246"/>
      <c r="D273" s="204" t="s">
        <v>155</v>
      </c>
      <c r="E273" s="247" t="s">
        <v>21</v>
      </c>
      <c r="F273" s="248" t="s">
        <v>947</v>
      </c>
      <c r="G273" s="246"/>
      <c r="H273" s="249">
        <v>293.06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422</v>
      </c>
      <c r="D274" s="229" t="s">
        <v>273</v>
      </c>
      <c r="E274" s="230" t="s">
        <v>1115</v>
      </c>
      <c r="F274" s="231" t="s">
        <v>1116</v>
      </c>
      <c r="G274" s="232" t="s">
        <v>310</v>
      </c>
      <c r="H274" s="233">
        <v>192.93600000000001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192.93600000000001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2388</v>
      </c>
    </row>
    <row r="275" spans="2:65" s="1" customFormat="1" ht="13.5">
      <c r="B275" s="41"/>
      <c r="C275" s="63"/>
      <c r="D275" s="204" t="s">
        <v>153</v>
      </c>
      <c r="E275" s="63"/>
      <c r="F275" s="205" t="s">
        <v>1116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 ht="13.5">
      <c r="B276" s="219"/>
      <c r="C276" s="220"/>
      <c r="D276" s="204" t="s">
        <v>155</v>
      </c>
      <c r="E276" s="221" t="s">
        <v>21</v>
      </c>
      <c r="F276" s="222" t="s">
        <v>1118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 ht="13.5">
      <c r="B277" s="207"/>
      <c r="C277" s="208"/>
      <c r="D277" s="204" t="s">
        <v>155</v>
      </c>
      <c r="E277" s="209" t="s">
        <v>21</v>
      </c>
      <c r="F277" s="210" t="s">
        <v>2389</v>
      </c>
      <c r="G277" s="208"/>
      <c r="H277" s="211">
        <v>24.082999999999998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2390</v>
      </c>
      <c r="G278" s="208"/>
      <c r="H278" s="211">
        <v>168.85300000000001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 ht="13.5">
      <c r="B279" s="245"/>
      <c r="C279" s="246"/>
      <c r="D279" s="204" t="s">
        <v>155</v>
      </c>
      <c r="E279" s="247" t="s">
        <v>21</v>
      </c>
      <c r="F279" s="248" t="s">
        <v>947</v>
      </c>
      <c r="G279" s="246"/>
      <c r="H279" s="249">
        <v>192.93600000000001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428</v>
      </c>
      <c r="D280" s="192" t="s">
        <v>146</v>
      </c>
      <c r="E280" s="193" t="s">
        <v>1121</v>
      </c>
      <c r="F280" s="194" t="s">
        <v>1969</v>
      </c>
      <c r="G280" s="195" t="s">
        <v>183</v>
      </c>
      <c r="H280" s="196">
        <v>309.642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2391</v>
      </c>
    </row>
    <row r="281" spans="2:65" s="1" customFormat="1" ht="13.5">
      <c r="B281" s="41"/>
      <c r="C281" s="63"/>
      <c r="D281" s="204" t="s">
        <v>153</v>
      </c>
      <c r="E281" s="63"/>
      <c r="F281" s="205" t="s">
        <v>1969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 ht="13.5">
      <c r="B282" s="219"/>
      <c r="C282" s="220"/>
      <c r="D282" s="204" t="s">
        <v>155</v>
      </c>
      <c r="E282" s="221" t="s">
        <v>21</v>
      </c>
      <c r="F282" s="222" t="s">
        <v>1126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 ht="13.5">
      <c r="B283" s="207"/>
      <c r="C283" s="208"/>
      <c r="D283" s="204" t="s">
        <v>155</v>
      </c>
      <c r="E283" s="209" t="s">
        <v>21</v>
      </c>
      <c r="F283" s="210" t="s">
        <v>2392</v>
      </c>
      <c r="G283" s="208"/>
      <c r="H283" s="211">
        <v>73.183999999999997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1" customFormat="1" ht="13.5">
      <c r="B284" s="207"/>
      <c r="C284" s="208"/>
      <c r="D284" s="204" t="s">
        <v>155</v>
      </c>
      <c r="E284" s="209" t="s">
        <v>21</v>
      </c>
      <c r="F284" s="210" t="s">
        <v>2393</v>
      </c>
      <c r="G284" s="208"/>
      <c r="H284" s="211">
        <v>73.183999999999997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 ht="13.5">
      <c r="B285" s="219"/>
      <c r="C285" s="220"/>
      <c r="D285" s="204" t="s">
        <v>155</v>
      </c>
      <c r="E285" s="221" t="s">
        <v>21</v>
      </c>
      <c r="F285" s="222" t="s">
        <v>1974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2394</v>
      </c>
      <c r="G286" s="208"/>
      <c r="H286" s="211">
        <v>80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 ht="13.5">
      <c r="B287" s="219"/>
      <c r="C287" s="220"/>
      <c r="D287" s="204" t="s">
        <v>155</v>
      </c>
      <c r="E287" s="221" t="s">
        <v>21</v>
      </c>
      <c r="F287" s="222" t="s">
        <v>1129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 ht="13.5">
      <c r="B288" s="207"/>
      <c r="C288" s="208"/>
      <c r="D288" s="204" t="s">
        <v>155</v>
      </c>
      <c r="E288" s="209" t="s">
        <v>21</v>
      </c>
      <c r="F288" s="210" t="s">
        <v>2395</v>
      </c>
      <c r="G288" s="208"/>
      <c r="H288" s="211">
        <v>34.006999999999998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1" customFormat="1" ht="13.5">
      <c r="B289" s="207"/>
      <c r="C289" s="208"/>
      <c r="D289" s="204" t="s">
        <v>155</v>
      </c>
      <c r="E289" s="209" t="s">
        <v>21</v>
      </c>
      <c r="F289" s="210" t="s">
        <v>2396</v>
      </c>
      <c r="G289" s="208"/>
      <c r="H289" s="211">
        <v>49.267000000000003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3" customFormat="1" ht="13.5">
      <c r="B290" s="245"/>
      <c r="C290" s="246"/>
      <c r="D290" s="204" t="s">
        <v>155</v>
      </c>
      <c r="E290" s="247" t="s">
        <v>21</v>
      </c>
      <c r="F290" s="248" t="s">
        <v>947</v>
      </c>
      <c r="G290" s="246"/>
      <c r="H290" s="249">
        <v>309.642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155</v>
      </c>
      <c r="AU290" s="255" t="s">
        <v>82</v>
      </c>
      <c r="AV290" s="13" t="s">
        <v>151</v>
      </c>
      <c r="AW290" s="13" t="s">
        <v>35</v>
      </c>
      <c r="AX290" s="13" t="s">
        <v>80</v>
      </c>
      <c r="AY290" s="255" t="s">
        <v>144</v>
      </c>
    </row>
    <row r="291" spans="2:65" s="1" customFormat="1" ht="16.5" customHeight="1">
      <c r="B291" s="41"/>
      <c r="C291" s="192" t="s">
        <v>437</v>
      </c>
      <c r="D291" s="192" t="s">
        <v>146</v>
      </c>
      <c r="E291" s="193" t="s">
        <v>1132</v>
      </c>
      <c r="F291" s="194" t="s">
        <v>1133</v>
      </c>
      <c r="G291" s="195" t="s">
        <v>149</v>
      </c>
      <c r="H291" s="196">
        <v>21.8</v>
      </c>
      <c r="I291" s="197"/>
      <c r="J291" s="198">
        <f>ROUND(I291*H291,2)</f>
        <v>0</v>
      </c>
      <c r="K291" s="194" t="s">
        <v>150</v>
      </c>
      <c r="L291" s="61"/>
      <c r="M291" s="199" t="s">
        <v>21</v>
      </c>
      <c r="N291" s="200" t="s">
        <v>43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151</v>
      </c>
      <c r="AT291" s="24" t="s">
        <v>146</v>
      </c>
      <c r="AU291" s="24" t="s">
        <v>82</v>
      </c>
      <c r="AY291" s="24" t="s">
        <v>144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80</v>
      </c>
      <c r="BK291" s="203">
        <f>ROUND(I291*H291,2)</f>
        <v>0</v>
      </c>
      <c r="BL291" s="24" t="s">
        <v>151</v>
      </c>
      <c r="BM291" s="24" t="s">
        <v>2397</v>
      </c>
    </row>
    <row r="292" spans="2:65" s="1" customFormat="1" ht="13.5">
      <c r="B292" s="41"/>
      <c r="C292" s="63"/>
      <c r="D292" s="204" t="s">
        <v>153</v>
      </c>
      <c r="E292" s="63"/>
      <c r="F292" s="205" t="s">
        <v>1133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153</v>
      </c>
      <c r="AU292" s="24" t="s">
        <v>82</v>
      </c>
    </row>
    <row r="293" spans="2:65" s="12" customFormat="1" ht="13.5">
      <c r="B293" s="219"/>
      <c r="C293" s="220"/>
      <c r="D293" s="204" t="s">
        <v>155</v>
      </c>
      <c r="E293" s="221" t="s">
        <v>21</v>
      </c>
      <c r="F293" s="222" t="s">
        <v>1135</v>
      </c>
      <c r="G293" s="220"/>
      <c r="H293" s="221" t="s">
        <v>21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155</v>
      </c>
      <c r="AU293" s="228" t="s">
        <v>82</v>
      </c>
      <c r="AV293" s="12" t="s">
        <v>80</v>
      </c>
      <c r="AW293" s="12" t="s">
        <v>35</v>
      </c>
      <c r="AX293" s="12" t="s">
        <v>72</v>
      </c>
      <c r="AY293" s="228" t="s">
        <v>144</v>
      </c>
    </row>
    <row r="294" spans="2:65" s="11" customFormat="1" ht="13.5">
      <c r="B294" s="207"/>
      <c r="C294" s="208"/>
      <c r="D294" s="204" t="s">
        <v>155</v>
      </c>
      <c r="E294" s="209" t="s">
        <v>21</v>
      </c>
      <c r="F294" s="210" t="s">
        <v>1979</v>
      </c>
      <c r="G294" s="208"/>
      <c r="H294" s="211">
        <v>21.8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80</v>
      </c>
      <c r="AY294" s="217" t="s">
        <v>144</v>
      </c>
    </row>
    <row r="295" spans="2:65" s="1" customFormat="1" ht="25.5" customHeight="1">
      <c r="B295" s="41"/>
      <c r="C295" s="192" t="s">
        <v>445</v>
      </c>
      <c r="D295" s="192" t="s">
        <v>146</v>
      </c>
      <c r="E295" s="193" t="s">
        <v>1137</v>
      </c>
      <c r="F295" s="194" t="s">
        <v>1138</v>
      </c>
      <c r="G295" s="195" t="s">
        <v>149</v>
      </c>
      <c r="H295" s="196">
        <v>46.4</v>
      </c>
      <c r="I295" s="197"/>
      <c r="J295" s="198">
        <f>ROUND(I295*H295,2)</f>
        <v>0</v>
      </c>
      <c r="K295" s="194" t="s">
        <v>150</v>
      </c>
      <c r="L295" s="61"/>
      <c r="M295" s="199" t="s">
        <v>21</v>
      </c>
      <c r="N295" s="200" t="s">
        <v>43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4" t="s">
        <v>151</v>
      </c>
      <c r="AT295" s="24" t="s">
        <v>146</v>
      </c>
      <c r="AU295" s="24" t="s">
        <v>82</v>
      </c>
      <c r="AY295" s="24" t="s">
        <v>144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151</v>
      </c>
      <c r="BM295" s="24" t="s">
        <v>2398</v>
      </c>
    </row>
    <row r="296" spans="2:65" s="1" customFormat="1" ht="13.5">
      <c r="B296" s="41"/>
      <c r="C296" s="63"/>
      <c r="D296" s="204" t="s">
        <v>153</v>
      </c>
      <c r="E296" s="63"/>
      <c r="F296" s="205" t="s">
        <v>1138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153</v>
      </c>
      <c r="AU296" s="24" t="s">
        <v>82</v>
      </c>
    </row>
    <row r="297" spans="2:65" s="12" customFormat="1" ht="13.5">
      <c r="B297" s="219"/>
      <c r="C297" s="220"/>
      <c r="D297" s="204" t="s">
        <v>155</v>
      </c>
      <c r="E297" s="221" t="s">
        <v>21</v>
      </c>
      <c r="F297" s="222" t="s">
        <v>1140</v>
      </c>
      <c r="G297" s="220"/>
      <c r="H297" s="221" t="s">
        <v>21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155</v>
      </c>
      <c r="AU297" s="228" t="s">
        <v>82</v>
      </c>
      <c r="AV297" s="12" t="s">
        <v>80</v>
      </c>
      <c r="AW297" s="12" t="s">
        <v>35</v>
      </c>
      <c r="AX297" s="12" t="s">
        <v>72</v>
      </c>
      <c r="AY297" s="228" t="s">
        <v>144</v>
      </c>
    </row>
    <row r="298" spans="2:65" s="11" customFormat="1" ht="13.5">
      <c r="B298" s="207"/>
      <c r="C298" s="208"/>
      <c r="D298" s="204" t="s">
        <v>155</v>
      </c>
      <c r="E298" s="209" t="s">
        <v>21</v>
      </c>
      <c r="F298" s="210" t="s">
        <v>2399</v>
      </c>
      <c r="G298" s="208"/>
      <c r="H298" s="211">
        <v>26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155</v>
      </c>
      <c r="AU298" s="217" t="s">
        <v>82</v>
      </c>
      <c r="AV298" s="11" t="s">
        <v>82</v>
      </c>
      <c r="AW298" s="11" t="s">
        <v>35</v>
      </c>
      <c r="AX298" s="11" t="s">
        <v>72</v>
      </c>
      <c r="AY298" s="217" t="s">
        <v>144</v>
      </c>
    </row>
    <row r="299" spans="2:65" s="11" customFormat="1" ht="13.5">
      <c r="B299" s="207"/>
      <c r="C299" s="208"/>
      <c r="D299" s="204" t="s">
        <v>155</v>
      </c>
      <c r="E299" s="209" t="s">
        <v>21</v>
      </c>
      <c r="F299" s="210" t="s">
        <v>2400</v>
      </c>
      <c r="G299" s="208"/>
      <c r="H299" s="211">
        <v>20.399999999999999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3" customFormat="1" ht="13.5">
      <c r="B300" s="245"/>
      <c r="C300" s="246"/>
      <c r="D300" s="204" t="s">
        <v>155</v>
      </c>
      <c r="E300" s="247" t="s">
        <v>21</v>
      </c>
      <c r="F300" s="248" t="s">
        <v>947</v>
      </c>
      <c r="G300" s="246"/>
      <c r="H300" s="249">
        <v>46.4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155</v>
      </c>
      <c r="AU300" s="255" t="s">
        <v>82</v>
      </c>
      <c r="AV300" s="13" t="s">
        <v>151</v>
      </c>
      <c r="AW300" s="13" t="s">
        <v>35</v>
      </c>
      <c r="AX300" s="13" t="s">
        <v>80</v>
      </c>
      <c r="AY300" s="255" t="s">
        <v>144</v>
      </c>
    </row>
    <row r="301" spans="2:65" s="1" customFormat="1" ht="16.5" customHeight="1">
      <c r="B301" s="41"/>
      <c r="C301" s="192" t="s">
        <v>451</v>
      </c>
      <c r="D301" s="192" t="s">
        <v>146</v>
      </c>
      <c r="E301" s="193" t="s">
        <v>1143</v>
      </c>
      <c r="F301" s="194" t="s">
        <v>1144</v>
      </c>
      <c r="G301" s="195" t="s">
        <v>149</v>
      </c>
      <c r="H301" s="196">
        <v>122.06</v>
      </c>
      <c r="I301" s="197"/>
      <c r="J301" s="198">
        <f>ROUND(I301*H301,2)</f>
        <v>0</v>
      </c>
      <c r="K301" s="194" t="s">
        <v>150</v>
      </c>
      <c r="L301" s="61"/>
      <c r="M301" s="199" t="s">
        <v>21</v>
      </c>
      <c r="N301" s="200" t="s">
        <v>43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151</v>
      </c>
      <c r="AT301" s="24" t="s">
        <v>146</v>
      </c>
      <c r="AU301" s="24" t="s">
        <v>82</v>
      </c>
      <c r="AY301" s="24" t="s">
        <v>144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80</v>
      </c>
      <c r="BK301" s="203">
        <f>ROUND(I301*H301,2)</f>
        <v>0</v>
      </c>
      <c r="BL301" s="24" t="s">
        <v>151</v>
      </c>
      <c r="BM301" s="24" t="s">
        <v>2401</v>
      </c>
    </row>
    <row r="302" spans="2:65" s="1" customFormat="1" ht="13.5">
      <c r="B302" s="41"/>
      <c r="C302" s="63"/>
      <c r="D302" s="204" t="s">
        <v>153</v>
      </c>
      <c r="E302" s="63"/>
      <c r="F302" s="205" t="s">
        <v>1144</v>
      </c>
      <c r="G302" s="63"/>
      <c r="H302" s="63"/>
      <c r="I302" s="163"/>
      <c r="J302" s="63"/>
      <c r="K302" s="63"/>
      <c r="L302" s="61"/>
      <c r="M302" s="206"/>
      <c r="N302" s="42"/>
      <c r="O302" s="42"/>
      <c r="P302" s="42"/>
      <c r="Q302" s="42"/>
      <c r="R302" s="42"/>
      <c r="S302" s="42"/>
      <c r="T302" s="78"/>
      <c r="AT302" s="24" t="s">
        <v>153</v>
      </c>
      <c r="AU302" s="24" t="s">
        <v>82</v>
      </c>
    </row>
    <row r="303" spans="2:65" s="11" customFormat="1" ht="13.5">
      <c r="B303" s="207"/>
      <c r="C303" s="208"/>
      <c r="D303" s="204" t="s">
        <v>155</v>
      </c>
      <c r="E303" s="209" t="s">
        <v>21</v>
      </c>
      <c r="F303" s="210" t="s">
        <v>2402</v>
      </c>
      <c r="G303" s="208"/>
      <c r="H303" s="211">
        <v>122.06</v>
      </c>
      <c r="I303" s="212"/>
      <c r="J303" s="208"/>
      <c r="K303" s="208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155</v>
      </c>
      <c r="AU303" s="217" t="s">
        <v>82</v>
      </c>
      <c r="AV303" s="11" t="s">
        <v>82</v>
      </c>
      <c r="AW303" s="11" t="s">
        <v>35</v>
      </c>
      <c r="AX303" s="11" t="s">
        <v>80</v>
      </c>
      <c r="AY303" s="217" t="s">
        <v>144</v>
      </c>
    </row>
    <row r="304" spans="2:65" s="1" customFormat="1" ht="16.5" customHeight="1">
      <c r="B304" s="41"/>
      <c r="C304" s="229" t="s">
        <v>457</v>
      </c>
      <c r="D304" s="229" t="s">
        <v>273</v>
      </c>
      <c r="E304" s="230" t="s">
        <v>377</v>
      </c>
      <c r="F304" s="231" t="s">
        <v>378</v>
      </c>
      <c r="G304" s="232" t="s">
        <v>379</v>
      </c>
      <c r="H304" s="233">
        <v>4.8819999999999997</v>
      </c>
      <c r="I304" s="234"/>
      <c r="J304" s="235">
        <f>ROUND(I304*H304,2)</f>
        <v>0</v>
      </c>
      <c r="K304" s="231" t="s">
        <v>150</v>
      </c>
      <c r="L304" s="236"/>
      <c r="M304" s="237" t="s">
        <v>21</v>
      </c>
      <c r="N304" s="238" t="s">
        <v>43</v>
      </c>
      <c r="O304" s="42"/>
      <c r="P304" s="201">
        <f>O304*H304</f>
        <v>0</v>
      </c>
      <c r="Q304" s="201">
        <v>1E-3</v>
      </c>
      <c r="R304" s="201">
        <f>Q304*H304</f>
        <v>4.8820000000000001E-3</v>
      </c>
      <c r="S304" s="201">
        <v>0</v>
      </c>
      <c r="T304" s="202">
        <f>S304*H304</f>
        <v>0</v>
      </c>
      <c r="AR304" s="24" t="s">
        <v>193</v>
      </c>
      <c r="AT304" s="24" t="s">
        <v>273</v>
      </c>
      <c r="AU304" s="24" t="s">
        <v>82</v>
      </c>
      <c r="AY304" s="24" t="s">
        <v>144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4" t="s">
        <v>80</v>
      </c>
      <c r="BK304" s="203">
        <f>ROUND(I304*H304,2)</f>
        <v>0</v>
      </c>
      <c r="BL304" s="24" t="s">
        <v>151</v>
      </c>
      <c r="BM304" s="24" t="s">
        <v>2403</v>
      </c>
    </row>
    <row r="305" spans="2:65" s="1" customFormat="1" ht="13.5">
      <c r="B305" s="41"/>
      <c r="C305" s="63"/>
      <c r="D305" s="204" t="s">
        <v>153</v>
      </c>
      <c r="E305" s="63"/>
      <c r="F305" s="205" t="s">
        <v>378</v>
      </c>
      <c r="G305" s="63"/>
      <c r="H305" s="63"/>
      <c r="I305" s="163"/>
      <c r="J305" s="63"/>
      <c r="K305" s="63"/>
      <c r="L305" s="61"/>
      <c r="M305" s="206"/>
      <c r="N305" s="42"/>
      <c r="O305" s="42"/>
      <c r="P305" s="42"/>
      <c r="Q305" s="42"/>
      <c r="R305" s="42"/>
      <c r="S305" s="42"/>
      <c r="T305" s="78"/>
      <c r="AT305" s="24" t="s">
        <v>153</v>
      </c>
      <c r="AU305" s="24" t="s">
        <v>82</v>
      </c>
    </row>
    <row r="306" spans="2:65" s="12" customFormat="1" ht="13.5">
      <c r="B306" s="219"/>
      <c r="C306" s="220"/>
      <c r="D306" s="204" t="s">
        <v>155</v>
      </c>
      <c r="E306" s="221" t="s">
        <v>21</v>
      </c>
      <c r="F306" s="222" t="s">
        <v>1148</v>
      </c>
      <c r="G306" s="220"/>
      <c r="H306" s="221" t="s">
        <v>21</v>
      </c>
      <c r="I306" s="223"/>
      <c r="J306" s="220"/>
      <c r="K306" s="220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155</v>
      </c>
      <c r="AU306" s="228" t="s">
        <v>82</v>
      </c>
      <c r="AV306" s="12" t="s">
        <v>80</v>
      </c>
      <c r="AW306" s="12" t="s">
        <v>35</v>
      </c>
      <c r="AX306" s="12" t="s">
        <v>72</v>
      </c>
      <c r="AY306" s="228" t="s">
        <v>144</v>
      </c>
    </row>
    <row r="307" spans="2:65" s="11" customFormat="1" ht="13.5">
      <c r="B307" s="207"/>
      <c r="C307" s="208"/>
      <c r="D307" s="204" t="s">
        <v>155</v>
      </c>
      <c r="E307" s="209" t="s">
        <v>21</v>
      </c>
      <c r="F307" s="210" t="s">
        <v>2404</v>
      </c>
      <c r="G307" s="208"/>
      <c r="H307" s="211">
        <v>4.8819999999999997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155</v>
      </c>
      <c r="AU307" s="217" t="s">
        <v>82</v>
      </c>
      <c r="AV307" s="11" t="s">
        <v>82</v>
      </c>
      <c r="AW307" s="11" t="s">
        <v>35</v>
      </c>
      <c r="AX307" s="11" t="s">
        <v>80</v>
      </c>
      <c r="AY307" s="217" t="s">
        <v>144</v>
      </c>
    </row>
    <row r="308" spans="2:65" s="1" customFormat="1" ht="16.5" customHeight="1">
      <c r="B308" s="41"/>
      <c r="C308" s="192" t="s">
        <v>463</v>
      </c>
      <c r="D308" s="192" t="s">
        <v>146</v>
      </c>
      <c r="E308" s="193" t="s">
        <v>1150</v>
      </c>
      <c r="F308" s="194" t="s">
        <v>1151</v>
      </c>
      <c r="G308" s="195" t="s">
        <v>149</v>
      </c>
      <c r="H308" s="196">
        <v>122.06</v>
      </c>
      <c r="I308" s="197"/>
      <c r="J308" s="198">
        <f>ROUND(I308*H308,2)</f>
        <v>0</v>
      </c>
      <c r="K308" s="194" t="s">
        <v>1952</v>
      </c>
      <c r="L308" s="61"/>
      <c r="M308" s="199" t="s">
        <v>21</v>
      </c>
      <c r="N308" s="200" t="s">
        <v>43</v>
      </c>
      <c r="O308" s="42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AR308" s="24" t="s">
        <v>151</v>
      </c>
      <c r="AT308" s="24" t="s">
        <v>146</v>
      </c>
      <c r="AU308" s="24" t="s">
        <v>82</v>
      </c>
      <c r="AY308" s="24" t="s">
        <v>144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80</v>
      </c>
      <c r="BK308" s="203">
        <f>ROUND(I308*H308,2)</f>
        <v>0</v>
      </c>
      <c r="BL308" s="24" t="s">
        <v>151</v>
      </c>
      <c r="BM308" s="24" t="s">
        <v>2405</v>
      </c>
    </row>
    <row r="309" spans="2:65" s="1" customFormat="1" ht="13.5">
      <c r="B309" s="41"/>
      <c r="C309" s="63"/>
      <c r="D309" s="204" t="s">
        <v>153</v>
      </c>
      <c r="E309" s="63"/>
      <c r="F309" s="205" t="s">
        <v>1151</v>
      </c>
      <c r="G309" s="63"/>
      <c r="H309" s="63"/>
      <c r="I309" s="163"/>
      <c r="J309" s="63"/>
      <c r="K309" s="63"/>
      <c r="L309" s="61"/>
      <c r="M309" s="206"/>
      <c r="N309" s="42"/>
      <c r="O309" s="42"/>
      <c r="P309" s="42"/>
      <c r="Q309" s="42"/>
      <c r="R309" s="42"/>
      <c r="S309" s="42"/>
      <c r="T309" s="78"/>
      <c r="AT309" s="24" t="s">
        <v>153</v>
      </c>
      <c r="AU309" s="24" t="s">
        <v>82</v>
      </c>
    </row>
    <row r="310" spans="2:65" s="11" customFormat="1" ht="13.5">
      <c r="B310" s="207"/>
      <c r="C310" s="208"/>
      <c r="D310" s="204" t="s">
        <v>155</v>
      </c>
      <c r="E310" s="209" t="s">
        <v>21</v>
      </c>
      <c r="F310" s="210" t="s">
        <v>2406</v>
      </c>
      <c r="G310" s="208"/>
      <c r="H310" s="211">
        <v>122.06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155</v>
      </c>
      <c r="AU310" s="217" t="s">
        <v>82</v>
      </c>
      <c r="AV310" s="11" t="s">
        <v>82</v>
      </c>
      <c r="AW310" s="11" t="s">
        <v>35</v>
      </c>
      <c r="AX310" s="11" t="s">
        <v>80</v>
      </c>
      <c r="AY310" s="217" t="s">
        <v>144</v>
      </c>
    </row>
    <row r="311" spans="2:65" s="1" customFormat="1" ht="16.5" customHeight="1">
      <c r="B311" s="41"/>
      <c r="C311" s="192" t="s">
        <v>466</v>
      </c>
      <c r="D311" s="192" t="s">
        <v>146</v>
      </c>
      <c r="E311" s="193" t="s">
        <v>1154</v>
      </c>
      <c r="F311" s="194" t="s">
        <v>1155</v>
      </c>
      <c r="G311" s="195" t="s">
        <v>149</v>
      </c>
      <c r="H311" s="196">
        <v>75.66</v>
      </c>
      <c r="I311" s="197"/>
      <c r="J311" s="198">
        <f>ROUND(I311*H311,2)</f>
        <v>0</v>
      </c>
      <c r="K311" s="194" t="s">
        <v>1952</v>
      </c>
      <c r="L311" s="61"/>
      <c r="M311" s="199" t="s">
        <v>21</v>
      </c>
      <c r="N311" s="200" t="s">
        <v>43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4" t="s">
        <v>151</v>
      </c>
      <c r="AT311" s="24" t="s">
        <v>146</v>
      </c>
      <c r="AU311" s="24" t="s">
        <v>82</v>
      </c>
      <c r="AY311" s="24" t="s">
        <v>144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80</v>
      </c>
      <c r="BK311" s="203">
        <f>ROUND(I311*H311,2)</f>
        <v>0</v>
      </c>
      <c r="BL311" s="24" t="s">
        <v>151</v>
      </c>
      <c r="BM311" s="24" t="s">
        <v>2407</v>
      </c>
    </row>
    <row r="312" spans="2:65" s="1" customFormat="1" ht="13.5">
      <c r="B312" s="41"/>
      <c r="C312" s="63"/>
      <c r="D312" s="204" t="s">
        <v>153</v>
      </c>
      <c r="E312" s="63"/>
      <c r="F312" s="205" t="s">
        <v>1155</v>
      </c>
      <c r="G312" s="63"/>
      <c r="H312" s="63"/>
      <c r="I312" s="163"/>
      <c r="J312" s="63"/>
      <c r="K312" s="63"/>
      <c r="L312" s="61"/>
      <c r="M312" s="206"/>
      <c r="N312" s="42"/>
      <c r="O312" s="42"/>
      <c r="P312" s="42"/>
      <c r="Q312" s="42"/>
      <c r="R312" s="42"/>
      <c r="S312" s="42"/>
      <c r="T312" s="78"/>
      <c r="AT312" s="24" t="s">
        <v>153</v>
      </c>
      <c r="AU312" s="24" t="s">
        <v>82</v>
      </c>
    </row>
    <row r="313" spans="2:65" s="12" customFormat="1" ht="13.5">
      <c r="B313" s="219"/>
      <c r="C313" s="220"/>
      <c r="D313" s="204" t="s">
        <v>155</v>
      </c>
      <c r="E313" s="221" t="s">
        <v>21</v>
      </c>
      <c r="F313" s="222" t="s">
        <v>1157</v>
      </c>
      <c r="G313" s="220"/>
      <c r="H313" s="221" t="s">
        <v>21</v>
      </c>
      <c r="I313" s="223"/>
      <c r="J313" s="220"/>
      <c r="K313" s="220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155</v>
      </c>
      <c r="AU313" s="228" t="s">
        <v>82</v>
      </c>
      <c r="AV313" s="12" t="s">
        <v>80</v>
      </c>
      <c r="AW313" s="12" t="s">
        <v>35</v>
      </c>
      <c r="AX313" s="12" t="s">
        <v>72</v>
      </c>
      <c r="AY313" s="228" t="s">
        <v>144</v>
      </c>
    </row>
    <row r="314" spans="2:65" s="11" customFormat="1" ht="13.5">
      <c r="B314" s="207"/>
      <c r="C314" s="208"/>
      <c r="D314" s="204" t="s">
        <v>155</v>
      </c>
      <c r="E314" s="209" t="s">
        <v>21</v>
      </c>
      <c r="F314" s="210" t="s">
        <v>2408</v>
      </c>
      <c r="G314" s="208"/>
      <c r="H314" s="211">
        <v>15.08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155</v>
      </c>
      <c r="AU314" s="217" t="s">
        <v>82</v>
      </c>
      <c r="AV314" s="11" t="s">
        <v>82</v>
      </c>
      <c r="AW314" s="11" t="s">
        <v>35</v>
      </c>
      <c r="AX314" s="11" t="s">
        <v>72</v>
      </c>
      <c r="AY314" s="217" t="s">
        <v>144</v>
      </c>
    </row>
    <row r="315" spans="2:65" s="11" customFormat="1" ht="13.5">
      <c r="B315" s="207"/>
      <c r="C315" s="208"/>
      <c r="D315" s="204" t="s">
        <v>155</v>
      </c>
      <c r="E315" s="209" t="s">
        <v>21</v>
      </c>
      <c r="F315" s="210" t="s">
        <v>2409</v>
      </c>
      <c r="G315" s="208"/>
      <c r="H315" s="211">
        <v>60.58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3" customFormat="1" ht="13.5">
      <c r="B316" s="245"/>
      <c r="C316" s="246"/>
      <c r="D316" s="204" t="s">
        <v>155</v>
      </c>
      <c r="E316" s="247" t="s">
        <v>21</v>
      </c>
      <c r="F316" s="248" t="s">
        <v>947</v>
      </c>
      <c r="G316" s="246"/>
      <c r="H316" s="249">
        <v>75.66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155</v>
      </c>
      <c r="AU316" s="255" t="s">
        <v>82</v>
      </c>
      <c r="AV316" s="13" t="s">
        <v>151</v>
      </c>
      <c r="AW316" s="13" t="s">
        <v>35</v>
      </c>
      <c r="AX316" s="13" t="s">
        <v>80</v>
      </c>
      <c r="AY316" s="255" t="s">
        <v>144</v>
      </c>
    </row>
    <row r="317" spans="2:65" s="1" customFormat="1" ht="16.5" customHeight="1">
      <c r="B317" s="41"/>
      <c r="C317" s="229" t="s">
        <v>472</v>
      </c>
      <c r="D317" s="229" t="s">
        <v>273</v>
      </c>
      <c r="E317" s="230" t="s">
        <v>1160</v>
      </c>
      <c r="F317" s="231" t="s">
        <v>1161</v>
      </c>
      <c r="G317" s="232" t="s">
        <v>310</v>
      </c>
      <c r="H317" s="233">
        <v>32.956000000000003</v>
      </c>
      <c r="I317" s="234"/>
      <c r="J317" s="235">
        <f>ROUND(I317*H317,2)</f>
        <v>0</v>
      </c>
      <c r="K317" s="231" t="s">
        <v>150</v>
      </c>
      <c r="L317" s="236"/>
      <c r="M317" s="237" t="s">
        <v>21</v>
      </c>
      <c r="N317" s="238" t="s">
        <v>43</v>
      </c>
      <c r="O317" s="42"/>
      <c r="P317" s="201">
        <f>O317*H317</f>
        <v>0</v>
      </c>
      <c r="Q317" s="201">
        <v>1</v>
      </c>
      <c r="R317" s="201">
        <f>Q317*H317</f>
        <v>32.956000000000003</v>
      </c>
      <c r="S317" s="201">
        <v>0</v>
      </c>
      <c r="T317" s="202">
        <f>S317*H317</f>
        <v>0</v>
      </c>
      <c r="AR317" s="24" t="s">
        <v>193</v>
      </c>
      <c r="AT317" s="24" t="s">
        <v>273</v>
      </c>
      <c r="AU317" s="24" t="s">
        <v>82</v>
      </c>
      <c r="AY317" s="24" t="s">
        <v>144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151</v>
      </c>
      <c r="BM317" s="24" t="s">
        <v>2410</v>
      </c>
    </row>
    <row r="318" spans="2:65" s="1" customFormat="1" ht="13.5">
      <c r="B318" s="41"/>
      <c r="C318" s="63"/>
      <c r="D318" s="204" t="s">
        <v>153</v>
      </c>
      <c r="E318" s="63"/>
      <c r="F318" s="205" t="s">
        <v>1161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153</v>
      </c>
      <c r="AU318" s="24" t="s">
        <v>82</v>
      </c>
    </row>
    <row r="319" spans="2:65" s="12" customFormat="1" ht="13.5">
      <c r="B319" s="219"/>
      <c r="C319" s="220"/>
      <c r="D319" s="204" t="s">
        <v>155</v>
      </c>
      <c r="E319" s="221" t="s">
        <v>21</v>
      </c>
      <c r="F319" s="222" t="s">
        <v>1163</v>
      </c>
      <c r="G319" s="220"/>
      <c r="H319" s="221" t="s">
        <v>21</v>
      </c>
      <c r="I319" s="223"/>
      <c r="J319" s="220"/>
      <c r="K319" s="220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155</v>
      </c>
      <c r="AU319" s="228" t="s">
        <v>82</v>
      </c>
      <c r="AV319" s="12" t="s">
        <v>80</v>
      </c>
      <c r="AW319" s="12" t="s">
        <v>35</v>
      </c>
      <c r="AX319" s="12" t="s">
        <v>72</v>
      </c>
      <c r="AY319" s="228" t="s">
        <v>144</v>
      </c>
    </row>
    <row r="320" spans="2:65" s="11" customFormat="1" ht="13.5">
      <c r="B320" s="207"/>
      <c r="C320" s="208"/>
      <c r="D320" s="204" t="s">
        <v>155</v>
      </c>
      <c r="E320" s="209" t="s">
        <v>21</v>
      </c>
      <c r="F320" s="210" t="s">
        <v>2411</v>
      </c>
      <c r="G320" s="208"/>
      <c r="H320" s="211">
        <v>32.956000000000003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155</v>
      </c>
      <c r="AU320" s="217" t="s">
        <v>82</v>
      </c>
      <c r="AV320" s="11" t="s">
        <v>82</v>
      </c>
      <c r="AW320" s="11" t="s">
        <v>35</v>
      </c>
      <c r="AX320" s="11" t="s">
        <v>80</v>
      </c>
      <c r="AY320" s="217" t="s">
        <v>144</v>
      </c>
    </row>
    <row r="321" spans="2:65" s="1" customFormat="1" ht="25.5" customHeight="1">
      <c r="B321" s="41"/>
      <c r="C321" s="192" t="s">
        <v>477</v>
      </c>
      <c r="D321" s="192" t="s">
        <v>146</v>
      </c>
      <c r="E321" s="193" t="s">
        <v>1165</v>
      </c>
      <c r="F321" s="194" t="s">
        <v>1166</v>
      </c>
      <c r="G321" s="195" t="s">
        <v>149</v>
      </c>
      <c r="H321" s="196">
        <v>122.06</v>
      </c>
      <c r="I321" s="197"/>
      <c r="J321" s="198">
        <f>ROUND(I321*H321,2)</f>
        <v>0</v>
      </c>
      <c r="K321" s="194" t="s">
        <v>150</v>
      </c>
      <c r="L321" s="61"/>
      <c r="M321" s="199" t="s">
        <v>21</v>
      </c>
      <c r="N321" s="200" t="s">
        <v>43</v>
      </c>
      <c r="O321" s="4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AR321" s="24" t="s">
        <v>151</v>
      </c>
      <c r="AT321" s="24" t="s">
        <v>146</v>
      </c>
      <c r="AU321" s="24" t="s">
        <v>82</v>
      </c>
      <c r="AY321" s="24" t="s">
        <v>144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4" t="s">
        <v>80</v>
      </c>
      <c r="BK321" s="203">
        <f>ROUND(I321*H321,2)</f>
        <v>0</v>
      </c>
      <c r="BL321" s="24" t="s">
        <v>151</v>
      </c>
      <c r="BM321" s="24" t="s">
        <v>2412</v>
      </c>
    </row>
    <row r="322" spans="2:65" s="1" customFormat="1" ht="13.5">
      <c r="B322" s="41"/>
      <c r="C322" s="63"/>
      <c r="D322" s="204" t="s">
        <v>153</v>
      </c>
      <c r="E322" s="63"/>
      <c r="F322" s="205" t="s">
        <v>1166</v>
      </c>
      <c r="G322" s="63"/>
      <c r="H322" s="63"/>
      <c r="I322" s="163"/>
      <c r="J322" s="63"/>
      <c r="K322" s="63"/>
      <c r="L322" s="61"/>
      <c r="M322" s="206"/>
      <c r="N322" s="42"/>
      <c r="O322" s="42"/>
      <c r="P322" s="42"/>
      <c r="Q322" s="42"/>
      <c r="R322" s="42"/>
      <c r="S322" s="42"/>
      <c r="T322" s="78"/>
      <c r="AT322" s="24" t="s">
        <v>153</v>
      </c>
      <c r="AU322" s="24" t="s">
        <v>82</v>
      </c>
    </row>
    <row r="323" spans="2:65" s="11" customFormat="1" ht="13.5">
      <c r="B323" s="207"/>
      <c r="C323" s="208"/>
      <c r="D323" s="204" t="s">
        <v>155</v>
      </c>
      <c r="E323" s="209" t="s">
        <v>21</v>
      </c>
      <c r="F323" s="210" t="s">
        <v>2413</v>
      </c>
      <c r="G323" s="208"/>
      <c r="H323" s="211">
        <v>122.06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155</v>
      </c>
      <c r="AU323" s="217" t="s">
        <v>82</v>
      </c>
      <c r="AV323" s="11" t="s">
        <v>82</v>
      </c>
      <c r="AW323" s="11" t="s">
        <v>35</v>
      </c>
      <c r="AX323" s="11" t="s">
        <v>80</v>
      </c>
      <c r="AY323" s="217" t="s">
        <v>144</v>
      </c>
    </row>
    <row r="324" spans="2:65" s="1" customFormat="1" ht="16.5" customHeight="1">
      <c r="B324" s="41"/>
      <c r="C324" s="192" t="s">
        <v>485</v>
      </c>
      <c r="D324" s="192" t="s">
        <v>146</v>
      </c>
      <c r="E324" s="193" t="s">
        <v>1168</v>
      </c>
      <c r="F324" s="194" t="s">
        <v>1169</v>
      </c>
      <c r="G324" s="195" t="s">
        <v>149</v>
      </c>
      <c r="H324" s="196">
        <v>122.06</v>
      </c>
      <c r="I324" s="197"/>
      <c r="J324" s="198">
        <f>ROUND(I324*H324,2)</f>
        <v>0</v>
      </c>
      <c r="K324" s="194" t="s">
        <v>150</v>
      </c>
      <c r="L324" s="61"/>
      <c r="M324" s="199" t="s">
        <v>21</v>
      </c>
      <c r="N324" s="200" t="s">
        <v>43</v>
      </c>
      <c r="O324" s="4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AR324" s="24" t="s">
        <v>151</v>
      </c>
      <c r="AT324" s="24" t="s">
        <v>146</v>
      </c>
      <c r="AU324" s="24" t="s">
        <v>82</v>
      </c>
      <c r="AY324" s="24" t="s">
        <v>144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80</v>
      </c>
      <c r="BK324" s="203">
        <f>ROUND(I324*H324,2)</f>
        <v>0</v>
      </c>
      <c r="BL324" s="24" t="s">
        <v>151</v>
      </c>
      <c r="BM324" s="24" t="s">
        <v>2414</v>
      </c>
    </row>
    <row r="325" spans="2:65" s="1" customFormat="1" ht="13.5">
      <c r="B325" s="41"/>
      <c r="C325" s="63"/>
      <c r="D325" s="204" t="s">
        <v>153</v>
      </c>
      <c r="E325" s="63"/>
      <c r="F325" s="205" t="s">
        <v>1169</v>
      </c>
      <c r="G325" s="63"/>
      <c r="H325" s="63"/>
      <c r="I325" s="163"/>
      <c r="J325" s="63"/>
      <c r="K325" s="63"/>
      <c r="L325" s="61"/>
      <c r="M325" s="206"/>
      <c r="N325" s="42"/>
      <c r="O325" s="42"/>
      <c r="P325" s="42"/>
      <c r="Q325" s="42"/>
      <c r="R325" s="42"/>
      <c r="S325" s="42"/>
      <c r="T325" s="78"/>
      <c r="AT325" s="24" t="s">
        <v>153</v>
      </c>
      <c r="AU325" s="24" t="s">
        <v>82</v>
      </c>
    </row>
    <row r="326" spans="2:65" s="11" customFormat="1" ht="13.5">
      <c r="B326" s="207"/>
      <c r="C326" s="208"/>
      <c r="D326" s="204" t="s">
        <v>155</v>
      </c>
      <c r="E326" s="209" t="s">
        <v>21</v>
      </c>
      <c r="F326" s="210" t="s">
        <v>2413</v>
      </c>
      <c r="G326" s="208"/>
      <c r="H326" s="211">
        <v>122.06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155</v>
      </c>
      <c r="AU326" s="217" t="s">
        <v>82</v>
      </c>
      <c r="AV326" s="11" t="s">
        <v>82</v>
      </c>
      <c r="AW326" s="11" t="s">
        <v>35</v>
      </c>
      <c r="AX326" s="11" t="s">
        <v>80</v>
      </c>
      <c r="AY326" s="217" t="s">
        <v>144</v>
      </c>
    </row>
    <row r="327" spans="2:65" s="1" customFormat="1" ht="16.5" customHeight="1">
      <c r="B327" s="41"/>
      <c r="C327" s="192" t="s">
        <v>491</v>
      </c>
      <c r="D327" s="192" t="s">
        <v>146</v>
      </c>
      <c r="E327" s="193" t="s">
        <v>1171</v>
      </c>
      <c r="F327" s="194" t="s">
        <v>1172</v>
      </c>
      <c r="G327" s="195" t="s">
        <v>183</v>
      </c>
      <c r="H327" s="196">
        <v>6.1029999999999998</v>
      </c>
      <c r="I327" s="197"/>
      <c r="J327" s="198">
        <f>ROUND(I327*H327,2)</f>
        <v>0</v>
      </c>
      <c r="K327" s="194" t="s">
        <v>150</v>
      </c>
      <c r="L327" s="61"/>
      <c r="M327" s="199" t="s">
        <v>21</v>
      </c>
      <c r="N327" s="200" t="s">
        <v>43</v>
      </c>
      <c r="O327" s="42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AR327" s="24" t="s">
        <v>151</v>
      </c>
      <c r="AT327" s="24" t="s">
        <v>146</v>
      </c>
      <c r="AU327" s="24" t="s">
        <v>82</v>
      </c>
      <c r="AY327" s="24" t="s">
        <v>144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80</v>
      </c>
      <c r="BK327" s="203">
        <f>ROUND(I327*H327,2)</f>
        <v>0</v>
      </c>
      <c r="BL327" s="24" t="s">
        <v>151</v>
      </c>
      <c r="BM327" s="24" t="s">
        <v>2415</v>
      </c>
    </row>
    <row r="328" spans="2:65" s="1" customFormat="1" ht="13.5">
      <c r="B328" s="41"/>
      <c r="C328" s="63"/>
      <c r="D328" s="204" t="s">
        <v>153</v>
      </c>
      <c r="E328" s="63"/>
      <c r="F328" s="205" t="s">
        <v>1172</v>
      </c>
      <c r="G328" s="63"/>
      <c r="H328" s="63"/>
      <c r="I328" s="163"/>
      <c r="J328" s="63"/>
      <c r="K328" s="63"/>
      <c r="L328" s="61"/>
      <c r="M328" s="206"/>
      <c r="N328" s="42"/>
      <c r="O328" s="42"/>
      <c r="P328" s="42"/>
      <c r="Q328" s="42"/>
      <c r="R328" s="42"/>
      <c r="S328" s="42"/>
      <c r="T328" s="78"/>
      <c r="AT328" s="24" t="s">
        <v>153</v>
      </c>
      <c r="AU328" s="24" t="s">
        <v>82</v>
      </c>
    </row>
    <row r="329" spans="2:65" s="11" customFormat="1" ht="13.5">
      <c r="B329" s="207"/>
      <c r="C329" s="208"/>
      <c r="D329" s="204" t="s">
        <v>155</v>
      </c>
      <c r="E329" s="209" t="s">
        <v>21</v>
      </c>
      <c r="F329" s="210" t="s">
        <v>2416</v>
      </c>
      <c r="G329" s="208"/>
      <c r="H329" s="211">
        <v>6.1029999999999998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155</v>
      </c>
      <c r="AU329" s="217" t="s">
        <v>82</v>
      </c>
      <c r="AV329" s="11" t="s">
        <v>82</v>
      </c>
      <c r="AW329" s="11" t="s">
        <v>35</v>
      </c>
      <c r="AX329" s="11" t="s">
        <v>80</v>
      </c>
      <c r="AY329" s="217" t="s">
        <v>144</v>
      </c>
    </row>
    <row r="330" spans="2:65" s="1" customFormat="1" ht="16.5" customHeight="1">
      <c r="B330" s="41"/>
      <c r="C330" s="192" t="s">
        <v>500</v>
      </c>
      <c r="D330" s="192" t="s">
        <v>146</v>
      </c>
      <c r="E330" s="193" t="s">
        <v>1175</v>
      </c>
      <c r="F330" s="194" t="s">
        <v>1176</v>
      </c>
      <c r="G330" s="195" t="s">
        <v>183</v>
      </c>
      <c r="H330" s="196">
        <v>6.1029999999999998</v>
      </c>
      <c r="I330" s="197"/>
      <c r="J330" s="198">
        <f>ROUND(I330*H330,2)</f>
        <v>0</v>
      </c>
      <c r="K330" s="194" t="s">
        <v>150</v>
      </c>
      <c r="L330" s="61"/>
      <c r="M330" s="199" t="s">
        <v>21</v>
      </c>
      <c r="N330" s="200" t="s">
        <v>43</v>
      </c>
      <c r="O330" s="4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AR330" s="24" t="s">
        <v>151</v>
      </c>
      <c r="AT330" s="24" t="s">
        <v>146</v>
      </c>
      <c r="AU330" s="24" t="s">
        <v>82</v>
      </c>
      <c r="AY330" s="24" t="s">
        <v>144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24" t="s">
        <v>80</v>
      </c>
      <c r="BK330" s="203">
        <f>ROUND(I330*H330,2)</f>
        <v>0</v>
      </c>
      <c r="BL330" s="24" t="s">
        <v>151</v>
      </c>
      <c r="BM330" s="24" t="s">
        <v>2417</v>
      </c>
    </row>
    <row r="331" spans="2:65" s="1" customFormat="1" ht="13.5">
      <c r="B331" s="41"/>
      <c r="C331" s="63"/>
      <c r="D331" s="204" t="s">
        <v>153</v>
      </c>
      <c r="E331" s="63"/>
      <c r="F331" s="205" t="s">
        <v>1176</v>
      </c>
      <c r="G331" s="63"/>
      <c r="H331" s="63"/>
      <c r="I331" s="163"/>
      <c r="J331" s="63"/>
      <c r="K331" s="63"/>
      <c r="L331" s="61"/>
      <c r="M331" s="206"/>
      <c r="N331" s="42"/>
      <c r="O331" s="42"/>
      <c r="P331" s="42"/>
      <c r="Q331" s="42"/>
      <c r="R331" s="42"/>
      <c r="S331" s="42"/>
      <c r="T331" s="78"/>
      <c r="AT331" s="24" t="s">
        <v>153</v>
      </c>
      <c r="AU331" s="24" t="s">
        <v>82</v>
      </c>
    </row>
    <row r="332" spans="2:65" s="11" customFormat="1" ht="13.5">
      <c r="B332" s="207"/>
      <c r="C332" s="208"/>
      <c r="D332" s="204" t="s">
        <v>155</v>
      </c>
      <c r="E332" s="209" t="s">
        <v>21</v>
      </c>
      <c r="F332" s="210" t="s">
        <v>2416</v>
      </c>
      <c r="G332" s="208"/>
      <c r="H332" s="211">
        <v>6.1029999999999998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155</v>
      </c>
      <c r="AU332" s="217" t="s">
        <v>82</v>
      </c>
      <c r="AV332" s="11" t="s">
        <v>82</v>
      </c>
      <c r="AW332" s="11" t="s">
        <v>35</v>
      </c>
      <c r="AX332" s="11" t="s">
        <v>80</v>
      </c>
      <c r="AY332" s="217" t="s">
        <v>144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SUM(P334:P357)</f>
        <v>0</v>
      </c>
      <c r="Q333" s="184"/>
      <c r="R333" s="185">
        <f>SUM(R334:R357)</f>
        <v>107.22439588</v>
      </c>
      <c r="S333" s="184"/>
      <c r="T333" s="186">
        <f>SUM(T334:T357)</f>
        <v>0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SUM(BK334:BK357)</f>
        <v>0</v>
      </c>
    </row>
    <row r="334" spans="2:65" s="1" customFormat="1" ht="16.5" customHeight="1">
      <c r="B334" s="41"/>
      <c r="C334" s="192" t="s">
        <v>507</v>
      </c>
      <c r="D334" s="192" t="s">
        <v>146</v>
      </c>
      <c r="E334" s="193" t="s">
        <v>1178</v>
      </c>
      <c r="F334" s="194" t="s">
        <v>1179</v>
      </c>
      <c r="G334" s="195" t="s">
        <v>488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2418</v>
      </c>
    </row>
    <row r="335" spans="2:65" s="1" customFormat="1" ht="13.5">
      <c r="B335" s="41"/>
      <c r="C335" s="63"/>
      <c r="D335" s="204" t="s">
        <v>153</v>
      </c>
      <c r="E335" s="63"/>
      <c r="F335" s="205" t="s">
        <v>1179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7">
      <c r="B336" s="219"/>
      <c r="C336" s="220"/>
      <c r="D336" s="204" t="s">
        <v>155</v>
      </c>
      <c r="E336" s="221" t="s">
        <v>21</v>
      </c>
      <c r="F336" s="222" t="s">
        <v>1181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 ht="13.5">
      <c r="B337" s="207"/>
      <c r="C337" s="208"/>
      <c r="D337" s="204" t="s">
        <v>155</v>
      </c>
      <c r="E337" s="209" t="s">
        <v>21</v>
      </c>
      <c r="F337" s="210" t="s">
        <v>1182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515</v>
      </c>
      <c r="D338" s="192" t="s">
        <v>146</v>
      </c>
      <c r="E338" s="193" t="s">
        <v>2419</v>
      </c>
      <c r="F338" s="194" t="s">
        <v>2420</v>
      </c>
      <c r="G338" s="195" t="s">
        <v>183</v>
      </c>
      <c r="H338" s="196">
        <v>29.44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2.16</v>
      </c>
      <c r="R338" s="201">
        <f>Q338*H338</f>
        <v>63.59040000000001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2421</v>
      </c>
    </row>
    <row r="339" spans="2:65" s="1" customFormat="1" ht="13.5">
      <c r="B339" s="41"/>
      <c r="C339" s="63"/>
      <c r="D339" s="204" t="s">
        <v>153</v>
      </c>
      <c r="E339" s="63"/>
      <c r="F339" s="205" t="s">
        <v>2420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2" customFormat="1" ht="13.5">
      <c r="B340" s="219"/>
      <c r="C340" s="220"/>
      <c r="D340" s="204" t="s">
        <v>155</v>
      </c>
      <c r="E340" s="221" t="s">
        <v>21</v>
      </c>
      <c r="F340" s="222" t="s">
        <v>2422</v>
      </c>
      <c r="G340" s="220"/>
      <c r="H340" s="221" t="s">
        <v>21</v>
      </c>
      <c r="I340" s="223"/>
      <c r="J340" s="220"/>
      <c r="K340" s="220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155</v>
      </c>
      <c r="AU340" s="228" t="s">
        <v>82</v>
      </c>
      <c r="AV340" s="12" t="s">
        <v>80</v>
      </c>
      <c r="AW340" s="12" t="s">
        <v>35</v>
      </c>
      <c r="AX340" s="12" t="s">
        <v>72</v>
      </c>
      <c r="AY340" s="228" t="s">
        <v>144</v>
      </c>
    </row>
    <row r="341" spans="2:65" s="11" customFormat="1" ht="13.5">
      <c r="B341" s="207"/>
      <c r="C341" s="208"/>
      <c r="D341" s="204" t="s">
        <v>155</v>
      </c>
      <c r="E341" s="209" t="s">
        <v>21</v>
      </c>
      <c r="F341" s="210" t="s">
        <v>2423</v>
      </c>
      <c r="G341" s="208"/>
      <c r="H341" s="211">
        <v>29.44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155</v>
      </c>
      <c r="AU341" s="217" t="s">
        <v>82</v>
      </c>
      <c r="AV341" s="11" t="s">
        <v>82</v>
      </c>
      <c r="AW341" s="11" t="s">
        <v>35</v>
      </c>
      <c r="AX341" s="11" t="s">
        <v>80</v>
      </c>
      <c r="AY341" s="217" t="s">
        <v>144</v>
      </c>
    </row>
    <row r="342" spans="2:65" s="1" customFormat="1" ht="16.5" customHeight="1">
      <c r="B342" s="41"/>
      <c r="C342" s="192" t="s">
        <v>522</v>
      </c>
      <c r="D342" s="192" t="s">
        <v>146</v>
      </c>
      <c r="E342" s="193" t="s">
        <v>1212</v>
      </c>
      <c r="F342" s="194" t="s">
        <v>1213</v>
      </c>
      <c r="G342" s="195" t="s">
        <v>183</v>
      </c>
      <c r="H342" s="196">
        <v>16.315999999999999</v>
      </c>
      <c r="I342" s="197"/>
      <c r="J342" s="198">
        <f>ROUND(I342*H342,2)</f>
        <v>0</v>
      </c>
      <c r="K342" s="194" t="s">
        <v>150</v>
      </c>
      <c r="L342" s="61"/>
      <c r="M342" s="199" t="s">
        <v>21</v>
      </c>
      <c r="N342" s="200" t="s">
        <v>43</v>
      </c>
      <c r="O342" s="42"/>
      <c r="P342" s="201">
        <f>O342*H342</f>
        <v>0</v>
      </c>
      <c r="Q342" s="201">
        <v>2.5262500000000001</v>
      </c>
      <c r="R342" s="201">
        <f>Q342*H342</f>
        <v>41.218294999999998</v>
      </c>
      <c r="S342" s="201">
        <v>0</v>
      </c>
      <c r="T342" s="202">
        <f>S342*H342</f>
        <v>0</v>
      </c>
      <c r="AR342" s="24" t="s">
        <v>151</v>
      </c>
      <c r="AT342" s="24" t="s">
        <v>146</v>
      </c>
      <c r="AU342" s="24" t="s">
        <v>82</v>
      </c>
      <c r="AY342" s="24" t="s">
        <v>144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80</v>
      </c>
      <c r="BK342" s="203">
        <f>ROUND(I342*H342,2)</f>
        <v>0</v>
      </c>
      <c r="BL342" s="24" t="s">
        <v>151</v>
      </c>
      <c r="BM342" s="24" t="s">
        <v>2424</v>
      </c>
    </row>
    <row r="343" spans="2:65" s="1" customFormat="1" ht="13.5">
      <c r="B343" s="41"/>
      <c r="C343" s="63"/>
      <c r="D343" s="204" t="s">
        <v>153</v>
      </c>
      <c r="E343" s="63"/>
      <c r="F343" s="205" t="s">
        <v>1213</v>
      </c>
      <c r="G343" s="63"/>
      <c r="H343" s="63"/>
      <c r="I343" s="163"/>
      <c r="J343" s="63"/>
      <c r="K343" s="63"/>
      <c r="L343" s="61"/>
      <c r="M343" s="206"/>
      <c r="N343" s="42"/>
      <c r="O343" s="42"/>
      <c r="P343" s="42"/>
      <c r="Q343" s="42"/>
      <c r="R343" s="42"/>
      <c r="S343" s="42"/>
      <c r="T343" s="78"/>
      <c r="AT343" s="24" t="s">
        <v>153</v>
      </c>
      <c r="AU343" s="24" t="s">
        <v>82</v>
      </c>
    </row>
    <row r="344" spans="2:65" s="12" customFormat="1" ht="13.5">
      <c r="B344" s="219"/>
      <c r="C344" s="220"/>
      <c r="D344" s="204" t="s">
        <v>155</v>
      </c>
      <c r="E344" s="221" t="s">
        <v>21</v>
      </c>
      <c r="F344" s="222" t="s">
        <v>1215</v>
      </c>
      <c r="G344" s="220"/>
      <c r="H344" s="221" t="s">
        <v>21</v>
      </c>
      <c r="I344" s="223"/>
      <c r="J344" s="220"/>
      <c r="K344" s="220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155</v>
      </c>
      <c r="AU344" s="228" t="s">
        <v>82</v>
      </c>
      <c r="AV344" s="12" t="s">
        <v>80</v>
      </c>
      <c r="AW344" s="12" t="s">
        <v>35</v>
      </c>
      <c r="AX344" s="12" t="s">
        <v>72</v>
      </c>
      <c r="AY344" s="228" t="s">
        <v>144</v>
      </c>
    </row>
    <row r="345" spans="2:65" s="11" customFormat="1" ht="13.5">
      <c r="B345" s="207"/>
      <c r="C345" s="208"/>
      <c r="D345" s="204" t="s">
        <v>155</v>
      </c>
      <c r="E345" s="209" t="s">
        <v>21</v>
      </c>
      <c r="F345" s="210" t="s">
        <v>2425</v>
      </c>
      <c r="G345" s="208"/>
      <c r="H345" s="211">
        <v>16.315999999999999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528</v>
      </c>
      <c r="D346" s="192" t="s">
        <v>146</v>
      </c>
      <c r="E346" s="193" t="s">
        <v>1217</v>
      </c>
      <c r="F346" s="194" t="s">
        <v>1218</v>
      </c>
      <c r="G346" s="195" t="s">
        <v>149</v>
      </c>
      <c r="H346" s="196">
        <v>17.68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1.4400000000000001E-3</v>
      </c>
      <c r="R346" s="201">
        <f>Q346*H346</f>
        <v>2.5459200000000001E-2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2426</v>
      </c>
    </row>
    <row r="347" spans="2:65" s="1" customFormat="1" ht="13.5">
      <c r="B347" s="41"/>
      <c r="C347" s="63"/>
      <c r="D347" s="204" t="s">
        <v>153</v>
      </c>
      <c r="E347" s="63"/>
      <c r="F347" s="205" t="s">
        <v>1218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2" customFormat="1" ht="13.5">
      <c r="B348" s="219"/>
      <c r="C348" s="220"/>
      <c r="D348" s="204" t="s">
        <v>155</v>
      </c>
      <c r="E348" s="221" t="s">
        <v>21</v>
      </c>
      <c r="F348" s="222" t="s">
        <v>1218</v>
      </c>
      <c r="G348" s="220"/>
      <c r="H348" s="221" t="s">
        <v>21</v>
      </c>
      <c r="I348" s="223"/>
      <c r="J348" s="220"/>
      <c r="K348" s="220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155</v>
      </c>
      <c r="AU348" s="228" t="s">
        <v>82</v>
      </c>
      <c r="AV348" s="12" t="s">
        <v>80</v>
      </c>
      <c r="AW348" s="12" t="s">
        <v>35</v>
      </c>
      <c r="AX348" s="12" t="s">
        <v>72</v>
      </c>
      <c r="AY348" s="228" t="s">
        <v>144</v>
      </c>
    </row>
    <row r="349" spans="2:65" s="12" customFormat="1" ht="13.5">
      <c r="B349" s="219"/>
      <c r="C349" s="220"/>
      <c r="D349" s="204" t="s">
        <v>155</v>
      </c>
      <c r="E349" s="221" t="s">
        <v>21</v>
      </c>
      <c r="F349" s="222" t="s">
        <v>1220</v>
      </c>
      <c r="G349" s="220"/>
      <c r="H349" s="221" t="s">
        <v>21</v>
      </c>
      <c r="I349" s="223"/>
      <c r="J349" s="220"/>
      <c r="K349" s="220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155</v>
      </c>
      <c r="AU349" s="228" t="s">
        <v>82</v>
      </c>
      <c r="AV349" s="12" t="s">
        <v>80</v>
      </c>
      <c r="AW349" s="12" t="s">
        <v>35</v>
      </c>
      <c r="AX349" s="12" t="s">
        <v>72</v>
      </c>
      <c r="AY349" s="228" t="s">
        <v>144</v>
      </c>
    </row>
    <row r="350" spans="2:65" s="11" customFormat="1" ht="13.5">
      <c r="B350" s="207"/>
      <c r="C350" s="208"/>
      <c r="D350" s="204" t="s">
        <v>155</v>
      </c>
      <c r="E350" s="209" t="s">
        <v>21</v>
      </c>
      <c r="F350" s="210" t="s">
        <v>2427</v>
      </c>
      <c r="G350" s="208"/>
      <c r="H350" s="211">
        <v>17.68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155</v>
      </c>
      <c r="AU350" s="217" t="s">
        <v>82</v>
      </c>
      <c r="AV350" s="11" t="s">
        <v>82</v>
      </c>
      <c r="AW350" s="11" t="s">
        <v>35</v>
      </c>
      <c r="AX350" s="11" t="s">
        <v>80</v>
      </c>
      <c r="AY350" s="217" t="s">
        <v>144</v>
      </c>
    </row>
    <row r="351" spans="2:65" s="1" customFormat="1" ht="16.5" customHeight="1">
      <c r="B351" s="41"/>
      <c r="C351" s="192" t="s">
        <v>534</v>
      </c>
      <c r="D351" s="192" t="s">
        <v>146</v>
      </c>
      <c r="E351" s="193" t="s">
        <v>1222</v>
      </c>
      <c r="F351" s="194" t="s">
        <v>1223</v>
      </c>
      <c r="G351" s="195" t="s">
        <v>149</v>
      </c>
      <c r="H351" s="196">
        <v>17.68</v>
      </c>
      <c r="I351" s="197"/>
      <c r="J351" s="198">
        <f>ROUND(I351*H351,2)</f>
        <v>0</v>
      </c>
      <c r="K351" s="194" t="s">
        <v>150</v>
      </c>
      <c r="L351" s="61"/>
      <c r="M351" s="199" t="s">
        <v>21</v>
      </c>
      <c r="N351" s="200" t="s">
        <v>43</v>
      </c>
      <c r="O351" s="42"/>
      <c r="P351" s="201">
        <f>O351*H351</f>
        <v>0</v>
      </c>
      <c r="Q351" s="201">
        <v>4.0000000000000003E-5</v>
      </c>
      <c r="R351" s="201">
        <f>Q351*H351</f>
        <v>7.0720000000000006E-4</v>
      </c>
      <c r="S351" s="201">
        <v>0</v>
      </c>
      <c r="T351" s="202">
        <f>S351*H351</f>
        <v>0</v>
      </c>
      <c r="AR351" s="24" t="s">
        <v>151</v>
      </c>
      <c r="AT351" s="24" t="s">
        <v>146</v>
      </c>
      <c r="AU351" s="24" t="s">
        <v>82</v>
      </c>
      <c r="AY351" s="24" t="s">
        <v>144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80</v>
      </c>
      <c r="BK351" s="203">
        <f>ROUND(I351*H351,2)</f>
        <v>0</v>
      </c>
      <c r="BL351" s="24" t="s">
        <v>151</v>
      </c>
      <c r="BM351" s="24" t="s">
        <v>2428</v>
      </c>
    </row>
    <row r="352" spans="2:65" s="1" customFormat="1" ht="13.5">
      <c r="B352" s="41"/>
      <c r="C352" s="63"/>
      <c r="D352" s="204" t="s">
        <v>153</v>
      </c>
      <c r="E352" s="63"/>
      <c r="F352" s="205" t="s">
        <v>1223</v>
      </c>
      <c r="G352" s="63"/>
      <c r="H352" s="63"/>
      <c r="I352" s="163"/>
      <c r="J352" s="63"/>
      <c r="K352" s="63"/>
      <c r="L352" s="61"/>
      <c r="M352" s="206"/>
      <c r="N352" s="42"/>
      <c r="O352" s="42"/>
      <c r="P352" s="42"/>
      <c r="Q352" s="42"/>
      <c r="R352" s="42"/>
      <c r="S352" s="42"/>
      <c r="T352" s="78"/>
      <c r="AT352" s="24" t="s">
        <v>153</v>
      </c>
      <c r="AU352" s="24" t="s">
        <v>82</v>
      </c>
    </row>
    <row r="353" spans="2:65" s="11" customFormat="1" ht="13.5">
      <c r="B353" s="207"/>
      <c r="C353" s="208"/>
      <c r="D353" s="204" t="s">
        <v>155</v>
      </c>
      <c r="E353" s="209" t="s">
        <v>21</v>
      </c>
      <c r="F353" s="210" t="s">
        <v>2429</v>
      </c>
      <c r="G353" s="208"/>
      <c r="H353" s="211">
        <v>17.68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155</v>
      </c>
      <c r="AU353" s="217" t="s">
        <v>82</v>
      </c>
      <c r="AV353" s="11" t="s">
        <v>82</v>
      </c>
      <c r="AW353" s="11" t="s">
        <v>35</v>
      </c>
      <c r="AX353" s="11" t="s">
        <v>80</v>
      </c>
      <c r="AY353" s="217" t="s">
        <v>144</v>
      </c>
    </row>
    <row r="354" spans="2:65" s="1" customFormat="1" ht="16.5" customHeight="1">
      <c r="B354" s="41"/>
      <c r="C354" s="192" t="s">
        <v>540</v>
      </c>
      <c r="D354" s="192" t="s">
        <v>146</v>
      </c>
      <c r="E354" s="193" t="s">
        <v>1226</v>
      </c>
      <c r="F354" s="194" t="s">
        <v>1227</v>
      </c>
      <c r="G354" s="195" t="s">
        <v>310</v>
      </c>
      <c r="H354" s="196">
        <v>2.2839999999999998</v>
      </c>
      <c r="I354" s="197"/>
      <c r="J354" s="198">
        <f>ROUND(I354*H354,2)</f>
        <v>0</v>
      </c>
      <c r="K354" s="194" t="s">
        <v>150</v>
      </c>
      <c r="L354" s="61"/>
      <c r="M354" s="199" t="s">
        <v>21</v>
      </c>
      <c r="N354" s="200" t="s">
        <v>43</v>
      </c>
      <c r="O354" s="42"/>
      <c r="P354" s="201">
        <f>O354*H354</f>
        <v>0</v>
      </c>
      <c r="Q354" s="201">
        <v>1.0382199999999999</v>
      </c>
      <c r="R354" s="201">
        <f>Q354*H354</f>
        <v>2.3712944799999995</v>
      </c>
      <c r="S354" s="201">
        <v>0</v>
      </c>
      <c r="T354" s="202">
        <f>S354*H354</f>
        <v>0</v>
      </c>
      <c r="AR354" s="24" t="s">
        <v>151</v>
      </c>
      <c r="AT354" s="24" t="s">
        <v>146</v>
      </c>
      <c r="AU354" s="24" t="s">
        <v>82</v>
      </c>
      <c r="AY354" s="24" t="s">
        <v>144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4" t="s">
        <v>80</v>
      </c>
      <c r="BK354" s="203">
        <f>ROUND(I354*H354,2)</f>
        <v>0</v>
      </c>
      <c r="BL354" s="24" t="s">
        <v>151</v>
      </c>
      <c r="BM354" s="24" t="s">
        <v>2430</v>
      </c>
    </row>
    <row r="355" spans="2:65" s="1" customFormat="1" ht="13.5">
      <c r="B355" s="41"/>
      <c r="C355" s="63"/>
      <c r="D355" s="204" t="s">
        <v>153</v>
      </c>
      <c r="E355" s="63"/>
      <c r="F355" s="205" t="s">
        <v>1227</v>
      </c>
      <c r="G355" s="63"/>
      <c r="H355" s="63"/>
      <c r="I355" s="163"/>
      <c r="J355" s="63"/>
      <c r="K355" s="63"/>
      <c r="L355" s="61"/>
      <c r="M355" s="206"/>
      <c r="N355" s="42"/>
      <c r="O355" s="42"/>
      <c r="P355" s="42"/>
      <c r="Q355" s="42"/>
      <c r="R355" s="42"/>
      <c r="S355" s="42"/>
      <c r="T355" s="78"/>
      <c r="AT355" s="24" t="s">
        <v>153</v>
      </c>
      <c r="AU355" s="24" t="s">
        <v>82</v>
      </c>
    </row>
    <row r="356" spans="2:65" s="12" customFormat="1" ht="13.5">
      <c r="B356" s="219"/>
      <c r="C356" s="220"/>
      <c r="D356" s="204" t="s">
        <v>155</v>
      </c>
      <c r="E356" s="221" t="s">
        <v>21</v>
      </c>
      <c r="F356" s="222" t="s">
        <v>2431</v>
      </c>
      <c r="G356" s="220"/>
      <c r="H356" s="221" t="s">
        <v>21</v>
      </c>
      <c r="I356" s="223"/>
      <c r="J356" s="220"/>
      <c r="K356" s="220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155</v>
      </c>
      <c r="AU356" s="228" t="s">
        <v>82</v>
      </c>
      <c r="AV356" s="12" t="s">
        <v>80</v>
      </c>
      <c r="AW356" s="12" t="s">
        <v>35</v>
      </c>
      <c r="AX356" s="12" t="s">
        <v>72</v>
      </c>
      <c r="AY356" s="228" t="s">
        <v>144</v>
      </c>
    </row>
    <row r="357" spans="2:65" s="11" customFormat="1" ht="13.5">
      <c r="B357" s="207"/>
      <c r="C357" s="208"/>
      <c r="D357" s="204" t="s">
        <v>155</v>
      </c>
      <c r="E357" s="209" t="s">
        <v>21</v>
      </c>
      <c r="F357" s="210" t="s">
        <v>2432</v>
      </c>
      <c r="G357" s="208"/>
      <c r="H357" s="211">
        <v>2.2839999999999998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155</v>
      </c>
      <c r="AU357" s="217" t="s">
        <v>82</v>
      </c>
      <c r="AV357" s="11" t="s">
        <v>82</v>
      </c>
      <c r="AW357" s="11" t="s">
        <v>35</v>
      </c>
      <c r="AX357" s="11" t="s">
        <v>80</v>
      </c>
      <c r="AY357" s="217" t="s">
        <v>144</v>
      </c>
    </row>
    <row r="358" spans="2:65" s="10" customFormat="1" ht="29.85" customHeight="1">
      <c r="B358" s="176"/>
      <c r="C358" s="177"/>
      <c r="D358" s="178" t="s">
        <v>71</v>
      </c>
      <c r="E358" s="190" t="s">
        <v>161</v>
      </c>
      <c r="F358" s="190" t="s">
        <v>1231</v>
      </c>
      <c r="G358" s="177"/>
      <c r="H358" s="177"/>
      <c r="I358" s="180"/>
      <c r="J358" s="191">
        <f>BK358</f>
        <v>0</v>
      </c>
      <c r="K358" s="177"/>
      <c r="L358" s="182"/>
      <c r="M358" s="183"/>
      <c r="N358" s="184"/>
      <c r="O358" s="184"/>
      <c r="P358" s="185">
        <f>SUM(P359:P403)</f>
        <v>0</v>
      </c>
      <c r="Q358" s="184"/>
      <c r="R358" s="185">
        <f>SUM(R359:R403)</f>
        <v>185.41713253</v>
      </c>
      <c r="S358" s="184"/>
      <c r="T358" s="186">
        <f>SUM(T359:T403)</f>
        <v>0</v>
      </c>
      <c r="AR358" s="187" t="s">
        <v>80</v>
      </c>
      <c r="AT358" s="188" t="s">
        <v>71</v>
      </c>
      <c r="AU358" s="188" t="s">
        <v>80</v>
      </c>
      <c r="AY358" s="187" t="s">
        <v>144</v>
      </c>
      <c r="BK358" s="189">
        <f>SUM(BK359:BK403)</f>
        <v>0</v>
      </c>
    </row>
    <row r="359" spans="2:65" s="1" customFormat="1" ht="16.5" customHeight="1">
      <c r="B359" s="41"/>
      <c r="C359" s="192" t="s">
        <v>545</v>
      </c>
      <c r="D359" s="192" t="s">
        <v>146</v>
      </c>
      <c r="E359" s="193" t="s">
        <v>1232</v>
      </c>
      <c r="F359" s="194" t="s">
        <v>1233</v>
      </c>
      <c r="G359" s="195" t="s">
        <v>183</v>
      </c>
      <c r="H359" s="196">
        <v>10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2.4778600000000002</v>
      </c>
      <c r="R359" s="201">
        <f>Q359*H359</f>
        <v>24.778600000000001</v>
      </c>
      <c r="S359" s="201">
        <v>0</v>
      </c>
      <c r="T359" s="202">
        <f>S359*H359</f>
        <v>0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2433</v>
      </c>
    </row>
    <row r="360" spans="2:65" s="1" customFormat="1" ht="13.5">
      <c r="B360" s="41"/>
      <c r="C360" s="63"/>
      <c r="D360" s="204" t="s">
        <v>153</v>
      </c>
      <c r="E360" s="63"/>
      <c r="F360" s="205" t="s">
        <v>1233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2" customFormat="1" ht="13.5">
      <c r="B361" s="219"/>
      <c r="C361" s="220"/>
      <c r="D361" s="204" t="s">
        <v>155</v>
      </c>
      <c r="E361" s="221" t="s">
        <v>21</v>
      </c>
      <c r="F361" s="222" t="s">
        <v>1235</v>
      </c>
      <c r="G361" s="220"/>
      <c r="H361" s="221" t="s">
        <v>21</v>
      </c>
      <c r="I361" s="223"/>
      <c r="J361" s="220"/>
      <c r="K361" s="220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155</v>
      </c>
      <c r="AU361" s="228" t="s">
        <v>82</v>
      </c>
      <c r="AV361" s="12" t="s">
        <v>80</v>
      </c>
      <c r="AW361" s="12" t="s">
        <v>35</v>
      </c>
      <c r="AX361" s="12" t="s">
        <v>72</v>
      </c>
      <c r="AY361" s="228" t="s">
        <v>144</v>
      </c>
    </row>
    <row r="362" spans="2:65" s="11" customFormat="1" ht="13.5">
      <c r="B362" s="207"/>
      <c r="C362" s="208"/>
      <c r="D362" s="204" t="s">
        <v>155</v>
      </c>
      <c r="E362" s="209" t="s">
        <v>21</v>
      </c>
      <c r="F362" s="210" t="s">
        <v>2434</v>
      </c>
      <c r="G362" s="208"/>
      <c r="H362" s="211">
        <v>10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155</v>
      </c>
      <c r="AU362" s="217" t="s">
        <v>82</v>
      </c>
      <c r="AV362" s="11" t="s">
        <v>82</v>
      </c>
      <c r="AW362" s="11" t="s">
        <v>35</v>
      </c>
      <c r="AX362" s="11" t="s">
        <v>80</v>
      </c>
      <c r="AY362" s="217" t="s">
        <v>144</v>
      </c>
    </row>
    <row r="363" spans="2:65" s="1" customFormat="1" ht="16.5" customHeight="1">
      <c r="B363" s="41"/>
      <c r="C363" s="192" t="s">
        <v>551</v>
      </c>
      <c r="D363" s="192" t="s">
        <v>146</v>
      </c>
      <c r="E363" s="193" t="s">
        <v>1237</v>
      </c>
      <c r="F363" s="194" t="s">
        <v>1238</v>
      </c>
      <c r="G363" s="195" t="s">
        <v>149</v>
      </c>
      <c r="H363" s="196">
        <v>38.369999999999997</v>
      </c>
      <c r="I363" s="197"/>
      <c r="J363" s="198">
        <f>ROUND(I363*H363,2)</f>
        <v>0</v>
      </c>
      <c r="K363" s="194" t="s">
        <v>150</v>
      </c>
      <c r="L363" s="61"/>
      <c r="M363" s="199" t="s">
        <v>21</v>
      </c>
      <c r="N363" s="200" t="s">
        <v>43</v>
      </c>
      <c r="O363" s="42"/>
      <c r="P363" s="201">
        <f>O363*H363</f>
        <v>0</v>
      </c>
      <c r="Q363" s="201">
        <v>4.1739999999999999E-2</v>
      </c>
      <c r="R363" s="201">
        <f>Q363*H363</f>
        <v>1.6015637999999999</v>
      </c>
      <c r="S363" s="201">
        <v>0</v>
      </c>
      <c r="T363" s="202">
        <f>S363*H363</f>
        <v>0</v>
      </c>
      <c r="AR363" s="24" t="s">
        <v>151</v>
      </c>
      <c r="AT363" s="24" t="s">
        <v>146</v>
      </c>
      <c r="AU363" s="24" t="s">
        <v>82</v>
      </c>
      <c r="AY363" s="24" t="s">
        <v>144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80</v>
      </c>
      <c r="BK363" s="203">
        <f>ROUND(I363*H363,2)</f>
        <v>0</v>
      </c>
      <c r="BL363" s="24" t="s">
        <v>151</v>
      </c>
      <c r="BM363" s="24" t="s">
        <v>2435</v>
      </c>
    </row>
    <row r="364" spans="2:65" s="1" customFormat="1" ht="13.5">
      <c r="B364" s="41"/>
      <c r="C364" s="63"/>
      <c r="D364" s="204" t="s">
        <v>153</v>
      </c>
      <c r="E364" s="63"/>
      <c r="F364" s="205" t="s">
        <v>1238</v>
      </c>
      <c r="G364" s="63"/>
      <c r="H364" s="63"/>
      <c r="I364" s="163"/>
      <c r="J364" s="63"/>
      <c r="K364" s="63"/>
      <c r="L364" s="61"/>
      <c r="M364" s="206"/>
      <c r="N364" s="42"/>
      <c r="O364" s="42"/>
      <c r="P364" s="42"/>
      <c r="Q364" s="42"/>
      <c r="R364" s="42"/>
      <c r="S364" s="42"/>
      <c r="T364" s="78"/>
      <c r="AT364" s="24" t="s">
        <v>153</v>
      </c>
      <c r="AU364" s="24" t="s">
        <v>82</v>
      </c>
    </row>
    <row r="365" spans="2:65" s="12" customFormat="1" ht="27">
      <c r="B365" s="219"/>
      <c r="C365" s="220"/>
      <c r="D365" s="204" t="s">
        <v>155</v>
      </c>
      <c r="E365" s="221" t="s">
        <v>21</v>
      </c>
      <c r="F365" s="222" t="s">
        <v>1240</v>
      </c>
      <c r="G365" s="220"/>
      <c r="H365" s="221" t="s">
        <v>21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155</v>
      </c>
      <c r="AU365" s="228" t="s">
        <v>82</v>
      </c>
      <c r="AV365" s="12" t="s">
        <v>80</v>
      </c>
      <c r="AW365" s="12" t="s">
        <v>35</v>
      </c>
      <c r="AX365" s="12" t="s">
        <v>72</v>
      </c>
      <c r="AY365" s="228" t="s">
        <v>144</v>
      </c>
    </row>
    <row r="366" spans="2:65" s="11" customFormat="1" ht="13.5">
      <c r="B366" s="207"/>
      <c r="C366" s="208"/>
      <c r="D366" s="204" t="s">
        <v>155</v>
      </c>
      <c r="E366" s="209" t="s">
        <v>21</v>
      </c>
      <c r="F366" s="210" t="s">
        <v>2436</v>
      </c>
      <c r="G366" s="208"/>
      <c r="H366" s="211">
        <v>38.369999999999997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155</v>
      </c>
      <c r="AU366" s="217" t="s">
        <v>82</v>
      </c>
      <c r="AV366" s="11" t="s">
        <v>82</v>
      </c>
      <c r="AW366" s="11" t="s">
        <v>35</v>
      </c>
      <c r="AX366" s="11" t="s">
        <v>80</v>
      </c>
      <c r="AY366" s="217" t="s">
        <v>144</v>
      </c>
    </row>
    <row r="367" spans="2:65" s="1" customFormat="1" ht="16.5" customHeight="1">
      <c r="B367" s="41"/>
      <c r="C367" s="192" t="s">
        <v>556</v>
      </c>
      <c r="D367" s="192" t="s">
        <v>146</v>
      </c>
      <c r="E367" s="193" t="s">
        <v>1242</v>
      </c>
      <c r="F367" s="194" t="s">
        <v>1243</v>
      </c>
      <c r="G367" s="195" t="s">
        <v>149</v>
      </c>
      <c r="H367" s="196">
        <v>38.369999999999997</v>
      </c>
      <c r="I367" s="197"/>
      <c r="J367" s="198">
        <f>ROUND(I367*H367,2)</f>
        <v>0</v>
      </c>
      <c r="K367" s="194" t="s">
        <v>150</v>
      </c>
      <c r="L367" s="61"/>
      <c r="M367" s="199" t="s">
        <v>21</v>
      </c>
      <c r="N367" s="200" t="s">
        <v>43</v>
      </c>
      <c r="O367" s="42"/>
      <c r="P367" s="201">
        <f>O367*H367</f>
        <v>0</v>
      </c>
      <c r="Q367" s="201">
        <v>2.0000000000000002E-5</v>
      </c>
      <c r="R367" s="201">
        <f>Q367*H367</f>
        <v>7.674E-4</v>
      </c>
      <c r="S367" s="201">
        <v>0</v>
      </c>
      <c r="T367" s="202">
        <f>S367*H367</f>
        <v>0</v>
      </c>
      <c r="AR367" s="24" t="s">
        <v>151</v>
      </c>
      <c r="AT367" s="24" t="s">
        <v>146</v>
      </c>
      <c r="AU367" s="24" t="s">
        <v>82</v>
      </c>
      <c r="AY367" s="24" t="s">
        <v>144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80</v>
      </c>
      <c r="BK367" s="203">
        <f>ROUND(I367*H367,2)</f>
        <v>0</v>
      </c>
      <c r="BL367" s="24" t="s">
        <v>151</v>
      </c>
      <c r="BM367" s="24" t="s">
        <v>2437</v>
      </c>
    </row>
    <row r="368" spans="2:65" s="1" customFormat="1" ht="13.5">
      <c r="B368" s="41"/>
      <c r="C368" s="63"/>
      <c r="D368" s="204" t="s">
        <v>153</v>
      </c>
      <c r="E368" s="63"/>
      <c r="F368" s="205" t="s">
        <v>1243</v>
      </c>
      <c r="G368" s="63"/>
      <c r="H368" s="63"/>
      <c r="I368" s="163"/>
      <c r="J368" s="63"/>
      <c r="K368" s="63"/>
      <c r="L368" s="61"/>
      <c r="M368" s="206"/>
      <c r="N368" s="42"/>
      <c r="O368" s="42"/>
      <c r="P368" s="42"/>
      <c r="Q368" s="42"/>
      <c r="R368" s="42"/>
      <c r="S368" s="42"/>
      <c r="T368" s="78"/>
      <c r="AT368" s="24" t="s">
        <v>153</v>
      </c>
      <c r="AU368" s="24" t="s">
        <v>82</v>
      </c>
    </row>
    <row r="369" spans="2:65" s="11" customFormat="1" ht="13.5">
      <c r="B369" s="207"/>
      <c r="C369" s="208"/>
      <c r="D369" s="204" t="s">
        <v>155</v>
      </c>
      <c r="E369" s="209" t="s">
        <v>21</v>
      </c>
      <c r="F369" s="210" t="s">
        <v>2438</v>
      </c>
      <c r="G369" s="208"/>
      <c r="H369" s="211">
        <v>38.369999999999997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155</v>
      </c>
      <c r="AU369" s="217" t="s">
        <v>82</v>
      </c>
      <c r="AV369" s="11" t="s">
        <v>82</v>
      </c>
      <c r="AW369" s="11" t="s">
        <v>35</v>
      </c>
      <c r="AX369" s="11" t="s">
        <v>80</v>
      </c>
      <c r="AY369" s="217" t="s">
        <v>144</v>
      </c>
    </row>
    <row r="370" spans="2:65" s="1" customFormat="1" ht="16.5" customHeight="1">
      <c r="B370" s="41"/>
      <c r="C370" s="192" t="s">
        <v>563</v>
      </c>
      <c r="D370" s="192" t="s">
        <v>146</v>
      </c>
      <c r="E370" s="193" t="s">
        <v>1246</v>
      </c>
      <c r="F370" s="194" t="s">
        <v>1247</v>
      </c>
      <c r="G370" s="195" t="s">
        <v>310</v>
      </c>
      <c r="H370" s="196">
        <v>1.3</v>
      </c>
      <c r="I370" s="197"/>
      <c r="J370" s="198">
        <f>ROUND(I370*H370,2)</f>
        <v>0</v>
      </c>
      <c r="K370" s="194" t="s">
        <v>150</v>
      </c>
      <c r="L370" s="61"/>
      <c r="M370" s="199" t="s">
        <v>21</v>
      </c>
      <c r="N370" s="200" t="s">
        <v>43</v>
      </c>
      <c r="O370" s="42"/>
      <c r="P370" s="201">
        <f>O370*H370</f>
        <v>0</v>
      </c>
      <c r="Q370" s="201">
        <v>1.04877</v>
      </c>
      <c r="R370" s="201">
        <f>Q370*H370</f>
        <v>1.3634010000000001</v>
      </c>
      <c r="S370" s="201">
        <v>0</v>
      </c>
      <c r="T370" s="202">
        <f>S370*H370</f>
        <v>0</v>
      </c>
      <c r="AR370" s="24" t="s">
        <v>151</v>
      </c>
      <c r="AT370" s="24" t="s">
        <v>146</v>
      </c>
      <c r="AU370" s="24" t="s">
        <v>82</v>
      </c>
      <c r="AY370" s="24" t="s">
        <v>144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80</v>
      </c>
      <c r="BK370" s="203">
        <f>ROUND(I370*H370,2)</f>
        <v>0</v>
      </c>
      <c r="BL370" s="24" t="s">
        <v>151</v>
      </c>
      <c r="BM370" s="24" t="s">
        <v>2439</v>
      </c>
    </row>
    <row r="371" spans="2:65" s="1" customFormat="1" ht="13.5">
      <c r="B371" s="41"/>
      <c r="C371" s="63"/>
      <c r="D371" s="204" t="s">
        <v>153</v>
      </c>
      <c r="E371" s="63"/>
      <c r="F371" s="205" t="s">
        <v>1247</v>
      </c>
      <c r="G371" s="63"/>
      <c r="H371" s="63"/>
      <c r="I371" s="163"/>
      <c r="J371" s="63"/>
      <c r="K371" s="63"/>
      <c r="L371" s="61"/>
      <c r="M371" s="206"/>
      <c r="N371" s="42"/>
      <c r="O371" s="42"/>
      <c r="P371" s="42"/>
      <c r="Q371" s="42"/>
      <c r="R371" s="42"/>
      <c r="S371" s="42"/>
      <c r="T371" s="78"/>
      <c r="AT371" s="24" t="s">
        <v>153</v>
      </c>
      <c r="AU371" s="24" t="s">
        <v>82</v>
      </c>
    </row>
    <row r="372" spans="2:65" s="12" customFormat="1" ht="13.5">
      <c r="B372" s="219"/>
      <c r="C372" s="220"/>
      <c r="D372" s="204" t="s">
        <v>155</v>
      </c>
      <c r="E372" s="221" t="s">
        <v>21</v>
      </c>
      <c r="F372" s="222" t="s">
        <v>1249</v>
      </c>
      <c r="G372" s="220"/>
      <c r="H372" s="221" t="s">
        <v>21</v>
      </c>
      <c r="I372" s="223"/>
      <c r="J372" s="220"/>
      <c r="K372" s="220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155</v>
      </c>
      <c r="AU372" s="228" t="s">
        <v>82</v>
      </c>
      <c r="AV372" s="12" t="s">
        <v>80</v>
      </c>
      <c r="AW372" s="12" t="s">
        <v>35</v>
      </c>
      <c r="AX372" s="12" t="s">
        <v>72</v>
      </c>
      <c r="AY372" s="228" t="s">
        <v>144</v>
      </c>
    </row>
    <row r="373" spans="2:65" s="11" customFormat="1" ht="13.5">
      <c r="B373" s="207"/>
      <c r="C373" s="208"/>
      <c r="D373" s="204" t="s">
        <v>155</v>
      </c>
      <c r="E373" s="209" t="s">
        <v>21</v>
      </c>
      <c r="F373" s="210" t="s">
        <v>2440</v>
      </c>
      <c r="G373" s="208"/>
      <c r="H373" s="211">
        <v>1.3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570</v>
      </c>
      <c r="D374" s="192" t="s">
        <v>146</v>
      </c>
      <c r="E374" s="193" t="s">
        <v>1251</v>
      </c>
      <c r="F374" s="194" t="s">
        <v>1252</v>
      </c>
      <c r="G374" s="195" t="s">
        <v>183</v>
      </c>
      <c r="H374" s="196">
        <v>42.817999999999998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2.4535100000000001</v>
      </c>
      <c r="R374" s="201">
        <f>Q374*H374</f>
        <v>105.05439118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2441</v>
      </c>
    </row>
    <row r="375" spans="2:65" s="1" customFormat="1" ht="13.5">
      <c r="B375" s="41"/>
      <c r="C375" s="63"/>
      <c r="D375" s="204" t="s">
        <v>153</v>
      </c>
      <c r="E375" s="63"/>
      <c r="F375" s="205" t="s">
        <v>1252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 ht="13.5">
      <c r="B376" s="219"/>
      <c r="C376" s="220"/>
      <c r="D376" s="204" t="s">
        <v>155</v>
      </c>
      <c r="E376" s="221" t="s">
        <v>21</v>
      </c>
      <c r="F376" s="222" t="s">
        <v>1254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 ht="13.5">
      <c r="B377" s="207"/>
      <c r="C377" s="208"/>
      <c r="D377" s="204" t="s">
        <v>155</v>
      </c>
      <c r="E377" s="209" t="s">
        <v>21</v>
      </c>
      <c r="F377" s="210" t="s">
        <v>2442</v>
      </c>
      <c r="G377" s="208"/>
      <c r="H377" s="211">
        <v>20.9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72</v>
      </c>
      <c r="AY377" s="217" t="s">
        <v>144</v>
      </c>
    </row>
    <row r="378" spans="2:65" s="11" customFormat="1" ht="13.5">
      <c r="B378" s="207"/>
      <c r="C378" s="208"/>
      <c r="D378" s="204" t="s">
        <v>155</v>
      </c>
      <c r="E378" s="209" t="s">
        <v>21</v>
      </c>
      <c r="F378" s="210" t="s">
        <v>2443</v>
      </c>
      <c r="G378" s="208"/>
      <c r="H378" s="211">
        <v>21.917999999999999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155</v>
      </c>
      <c r="AU378" s="217" t="s">
        <v>82</v>
      </c>
      <c r="AV378" s="11" t="s">
        <v>82</v>
      </c>
      <c r="AW378" s="11" t="s">
        <v>35</v>
      </c>
      <c r="AX378" s="11" t="s">
        <v>72</v>
      </c>
      <c r="AY378" s="217" t="s">
        <v>144</v>
      </c>
    </row>
    <row r="379" spans="2:65" s="13" customFormat="1" ht="13.5">
      <c r="B379" s="245"/>
      <c r="C379" s="246"/>
      <c r="D379" s="204" t="s">
        <v>155</v>
      </c>
      <c r="E379" s="247" t="s">
        <v>21</v>
      </c>
      <c r="F379" s="248" t="s">
        <v>947</v>
      </c>
      <c r="G379" s="246"/>
      <c r="H379" s="249">
        <v>42.817999999999998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155</v>
      </c>
      <c r="AU379" s="255" t="s">
        <v>82</v>
      </c>
      <c r="AV379" s="13" t="s">
        <v>151</v>
      </c>
      <c r="AW379" s="13" t="s">
        <v>35</v>
      </c>
      <c r="AX379" s="13" t="s">
        <v>80</v>
      </c>
      <c r="AY379" s="255" t="s">
        <v>144</v>
      </c>
    </row>
    <row r="380" spans="2:65" s="1" customFormat="1" ht="25.5" customHeight="1">
      <c r="B380" s="41"/>
      <c r="C380" s="192" t="s">
        <v>577</v>
      </c>
      <c r="D380" s="192" t="s">
        <v>146</v>
      </c>
      <c r="E380" s="193" t="s">
        <v>1257</v>
      </c>
      <c r="F380" s="194" t="s">
        <v>1258</v>
      </c>
      <c r="G380" s="195" t="s">
        <v>149</v>
      </c>
      <c r="H380" s="196">
        <v>175.72</v>
      </c>
      <c r="I380" s="197"/>
      <c r="J380" s="198">
        <f>ROUND(I380*H380,2)</f>
        <v>0</v>
      </c>
      <c r="K380" s="194" t="s">
        <v>150</v>
      </c>
      <c r="L380" s="61"/>
      <c r="M380" s="199" t="s">
        <v>21</v>
      </c>
      <c r="N380" s="200" t="s">
        <v>43</v>
      </c>
      <c r="O380" s="42"/>
      <c r="P380" s="201">
        <f>O380*H380</f>
        <v>0</v>
      </c>
      <c r="Q380" s="201">
        <v>1.82E-3</v>
      </c>
      <c r="R380" s="201">
        <f>Q380*H380</f>
        <v>0.31981039999999999</v>
      </c>
      <c r="S380" s="201">
        <v>0</v>
      </c>
      <c r="T380" s="202">
        <f>S380*H380</f>
        <v>0</v>
      </c>
      <c r="AR380" s="24" t="s">
        <v>151</v>
      </c>
      <c r="AT380" s="24" t="s">
        <v>146</v>
      </c>
      <c r="AU380" s="24" t="s">
        <v>82</v>
      </c>
      <c r="AY380" s="24" t="s">
        <v>144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80</v>
      </c>
      <c r="BK380" s="203">
        <f>ROUND(I380*H380,2)</f>
        <v>0</v>
      </c>
      <c r="BL380" s="24" t="s">
        <v>151</v>
      </c>
      <c r="BM380" s="24" t="s">
        <v>2444</v>
      </c>
    </row>
    <row r="381" spans="2:65" s="1" customFormat="1" ht="13.5">
      <c r="B381" s="41"/>
      <c r="C381" s="63"/>
      <c r="D381" s="204" t="s">
        <v>153</v>
      </c>
      <c r="E381" s="63"/>
      <c r="F381" s="205" t="s">
        <v>1260</v>
      </c>
      <c r="G381" s="63"/>
      <c r="H381" s="63"/>
      <c r="I381" s="163"/>
      <c r="J381" s="63"/>
      <c r="K381" s="63"/>
      <c r="L381" s="61"/>
      <c r="M381" s="206"/>
      <c r="N381" s="42"/>
      <c r="O381" s="42"/>
      <c r="P381" s="42"/>
      <c r="Q381" s="42"/>
      <c r="R381" s="42"/>
      <c r="S381" s="42"/>
      <c r="T381" s="78"/>
      <c r="AT381" s="24" t="s">
        <v>153</v>
      </c>
      <c r="AU381" s="24" t="s">
        <v>82</v>
      </c>
    </row>
    <row r="382" spans="2:65" s="12" customFormat="1" ht="27">
      <c r="B382" s="219"/>
      <c r="C382" s="220"/>
      <c r="D382" s="204" t="s">
        <v>155</v>
      </c>
      <c r="E382" s="221" t="s">
        <v>21</v>
      </c>
      <c r="F382" s="222" t="s">
        <v>1261</v>
      </c>
      <c r="G382" s="220"/>
      <c r="H382" s="221" t="s">
        <v>21</v>
      </c>
      <c r="I382" s="223"/>
      <c r="J382" s="220"/>
      <c r="K382" s="220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155</v>
      </c>
      <c r="AU382" s="228" t="s">
        <v>82</v>
      </c>
      <c r="AV382" s="12" t="s">
        <v>80</v>
      </c>
      <c r="AW382" s="12" t="s">
        <v>35</v>
      </c>
      <c r="AX382" s="12" t="s">
        <v>72</v>
      </c>
      <c r="AY382" s="228" t="s">
        <v>144</v>
      </c>
    </row>
    <row r="383" spans="2:65" s="11" customFormat="1" ht="13.5">
      <c r="B383" s="207"/>
      <c r="C383" s="208"/>
      <c r="D383" s="204" t="s">
        <v>155</v>
      </c>
      <c r="E383" s="209" t="s">
        <v>21</v>
      </c>
      <c r="F383" s="210" t="s">
        <v>2445</v>
      </c>
      <c r="G383" s="208"/>
      <c r="H383" s="211">
        <v>86.01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155</v>
      </c>
      <c r="AU383" s="217" t="s">
        <v>82</v>
      </c>
      <c r="AV383" s="11" t="s">
        <v>82</v>
      </c>
      <c r="AW383" s="11" t="s">
        <v>35</v>
      </c>
      <c r="AX383" s="11" t="s">
        <v>72</v>
      </c>
      <c r="AY383" s="217" t="s">
        <v>144</v>
      </c>
    </row>
    <row r="384" spans="2:65" s="11" customFormat="1" ht="13.5">
      <c r="B384" s="207"/>
      <c r="C384" s="208"/>
      <c r="D384" s="204" t="s">
        <v>155</v>
      </c>
      <c r="E384" s="209" t="s">
        <v>21</v>
      </c>
      <c r="F384" s="210" t="s">
        <v>2446</v>
      </c>
      <c r="G384" s="208"/>
      <c r="H384" s="211">
        <v>89.71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3" customFormat="1" ht="13.5">
      <c r="B385" s="245"/>
      <c r="C385" s="246"/>
      <c r="D385" s="204" t="s">
        <v>155</v>
      </c>
      <c r="E385" s="247" t="s">
        <v>21</v>
      </c>
      <c r="F385" s="248" t="s">
        <v>947</v>
      </c>
      <c r="G385" s="246"/>
      <c r="H385" s="249">
        <v>175.72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155</v>
      </c>
      <c r="AU385" s="255" t="s">
        <v>82</v>
      </c>
      <c r="AV385" s="13" t="s">
        <v>151</v>
      </c>
      <c r="AW385" s="13" t="s">
        <v>35</v>
      </c>
      <c r="AX385" s="13" t="s">
        <v>80</v>
      </c>
      <c r="AY385" s="255" t="s">
        <v>144</v>
      </c>
    </row>
    <row r="386" spans="2:65" s="1" customFormat="1" ht="16.5" customHeight="1">
      <c r="B386" s="41"/>
      <c r="C386" s="192" t="s">
        <v>585</v>
      </c>
      <c r="D386" s="192" t="s">
        <v>146</v>
      </c>
      <c r="E386" s="193" t="s">
        <v>1264</v>
      </c>
      <c r="F386" s="194" t="s">
        <v>1265</v>
      </c>
      <c r="G386" s="195" t="s">
        <v>149</v>
      </c>
      <c r="H386" s="196">
        <v>175.72</v>
      </c>
      <c r="I386" s="197"/>
      <c r="J386" s="198">
        <f>ROUND(I386*H386,2)</f>
        <v>0</v>
      </c>
      <c r="K386" s="194" t="s">
        <v>150</v>
      </c>
      <c r="L386" s="61"/>
      <c r="M386" s="199" t="s">
        <v>21</v>
      </c>
      <c r="N386" s="200" t="s">
        <v>43</v>
      </c>
      <c r="O386" s="42"/>
      <c r="P386" s="201">
        <f>O386*H386</f>
        <v>0</v>
      </c>
      <c r="Q386" s="201">
        <v>4.0000000000000003E-5</v>
      </c>
      <c r="R386" s="201">
        <f>Q386*H386</f>
        <v>7.0288000000000008E-3</v>
      </c>
      <c r="S386" s="201">
        <v>0</v>
      </c>
      <c r="T386" s="202">
        <f>S386*H386</f>
        <v>0</v>
      </c>
      <c r="AR386" s="24" t="s">
        <v>151</v>
      </c>
      <c r="AT386" s="24" t="s">
        <v>146</v>
      </c>
      <c r="AU386" s="24" t="s">
        <v>82</v>
      </c>
      <c r="AY386" s="24" t="s">
        <v>144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80</v>
      </c>
      <c r="BK386" s="203">
        <f>ROUND(I386*H386,2)</f>
        <v>0</v>
      </c>
      <c r="BL386" s="24" t="s">
        <v>151</v>
      </c>
      <c r="BM386" s="24" t="s">
        <v>2447</v>
      </c>
    </row>
    <row r="387" spans="2:65" s="1" customFormat="1" ht="13.5">
      <c r="B387" s="41"/>
      <c r="C387" s="63"/>
      <c r="D387" s="204" t="s">
        <v>153</v>
      </c>
      <c r="E387" s="63"/>
      <c r="F387" s="205" t="s">
        <v>1265</v>
      </c>
      <c r="G387" s="63"/>
      <c r="H387" s="63"/>
      <c r="I387" s="163"/>
      <c r="J387" s="63"/>
      <c r="K387" s="63"/>
      <c r="L387" s="61"/>
      <c r="M387" s="206"/>
      <c r="N387" s="42"/>
      <c r="O387" s="42"/>
      <c r="P387" s="42"/>
      <c r="Q387" s="42"/>
      <c r="R387" s="42"/>
      <c r="S387" s="42"/>
      <c r="T387" s="78"/>
      <c r="AT387" s="24" t="s">
        <v>153</v>
      </c>
      <c r="AU387" s="24" t="s">
        <v>82</v>
      </c>
    </row>
    <row r="388" spans="2:65" s="11" customFormat="1" ht="13.5">
      <c r="B388" s="207"/>
      <c r="C388" s="208"/>
      <c r="D388" s="204" t="s">
        <v>155</v>
      </c>
      <c r="E388" s="209" t="s">
        <v>21</v>
      </c>
      <c r="F388" s="210" t="s">
        <v>2448</v>
      </c>
      <c r="G388" s="208"/>
      <c r="H388" s="211">
        <v>175.72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155</v>
      </c>
      <c r="AU388" s="217" t="s">
        <v>82</v>
      </c>
      <c r="AV388" s="11" t="s">
        <v>82</v>
      </c>
      <c r="AW388" s="11" t="s">
        <v>35</v>
      </c>
      <c r="AX388" s="11" t="s">
        <v>80</v>
      </c>
      <c r="AY388" s="217" t="s">
        <v>144</v>
      </c>
    </row>
    <row r="389" spans="2:65" s="1" customFormat="1" ht="16.5" customHeight="1">
      <c r="B389" s="41"/>
      <c r="C389" s="192" t="s">
        <v>591</v>
      </c>
      <c r="D389" s="192" t="s">
        <v>146</v>
      </c>
      <c r="E389" s="193" t="s">
        <v>1268</v>
      </c>
      <c r="F389" s="194" t="s">
        <v>1269</v>
      </c>
      <c r="G389" s="195" t="s">
        <v>310</v>
      </c>
      <c r="H389" s="196">
        <v>8.1349999999999998</v>
      </c>
      <c r="I389" s="197"/>
      <c r="J389" s="198">
        <f>ROUND(I389*H389,2)</f>
        <v>0</v>
      </c>
      <c r="K389" s="194" t="s">
        <v>150</v>
      </c>
      <c r="L389" s="61"/>
      <c r="M389" s="199" t="s">
        <v>21</v>
      </c>
      <c r="N389" s="200" t="s">
        <v>43</v>
      </c>
      <c r="O389" s="42"/>
      <c r="P389" s="201">
        <f>O389*H389</f>
        <v>0</v>
      </c>
      <c r="Q389" s="201">
        <v>1.07637</v>
      </c>
      <c r="R389" s="201">
        <f>Q389*H389</f>
        <v>8.7562699500000001</v>
      </c>
      <c r="S389" s="201">
        <v>0</v>
      </c>
      <c r="T389" s="202">
        <f>S389*H389</f>
        <v>0</v>
      </c>
      <c r="AR389" s="24" t="s">
        <v>151</v>
      </c>
      <c r="AT389" s="24" t="s">
        <v>146</v>
      </c>
      <c r="AU389" s="24" t="s">
        <v>82</v>
      </c>
      <c r="AY389" s="24" t="s">
        <v>144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80</v>
      </c>
      <c r="BK389" s="203">
        <f>ROUND(I389*H389,2)</f>
        <v>0</v>
      </c>
      <c r="BL389" s="24" t="s">
        <v>151</v>
      </c>
      <c r="BM389" s="24" t="s">
        <v>2449</v>
      </c>
    </row>
    <row r="390" spans="2:65" s="1" customFormat="1" ht="13.5">
      <c r="B390" s="41"/>
      <c r="C390" s="63"/>
      <c r="D390" s="204" t="s">
        <v>153</v>
      </c>
      <c r="E390" s="63"/>
      <c r="F390" s="205" t="s">
        <v>1269</v>
      </c>
      <c r="G390" s="63"/>
      <c r="H390" s="63"/>
      <c r="I390" s="163"/>
      <c r="J390" s="63"/>
      <c r="K390" s="63"/>
      <c r="L390" s="61"/>
      <c r="M390" s="206"/>
      <c r="N390" s="42"/>
      <c r="O390" s="42"/>
      <c r="P390" s="42"/>
      <c r="Q390" s="42"/>
      <c r="R390" s="42"/>
      <c r="S390" s="42"/>
      <c r="T390" s="78"/>
      <c r="AT390" s="24" t="s">
        <v>153</v>
      </c>
      <c r="AU390" s="24" t="s">
        <v>82</v>
      </c>
    </row>
    <row r="391" spans="2:65" s="12" customFormat="1" ht="13.5">
      <c r="B391" s="219"/>
      <c r="C391" s="220"/>
      <c r="D391" s="204" t="s">
        <v>155</v>
      </c>
      <c r="E391" s="221" t="s">
        <v>21</v>
      </c>
      <c r="F391" s="222" t="s">
        <v>2450</v>
      </c>
      <c r="G391" s="220"/>
      <c r="H391" s="221" t="s">
        <v>21</v>
      </c>
      <c r="I391" s="223"/>
      <c r="J391" s="220"/>
      <c r="K391" s="220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155</v>
      </c>
      <c r="AU391" s="228" t="s">
        <v>82</v>
      </c>
      <c r="AV391" s="12" t="s">
        <v>80</v>
      </c>
      <c r="AW391" s="12" t="s">
        <v>35</v>
      </c>
      <c r="AX391" s="12" t="s">
        <v>72</v>
      </c>
      <c r="AY391" s="228" t="s">
        <v>144</v>
      </c>
    </row>
    <row r="392" spans="2:65" s="11" customFormat="1" ht="13.5">
      <c r="B392" s="207"/>
      <c r="C392" s="208"/>
      <c r="D392" s="204" t="s">
        <v>155</v>
      </c>
      <c r="E392" s="209" t="s">
        <v>21</v>
      </c>
      <c r="F392" s="210" t="s">
        <v>2451</v>
      </c>
      <c r="G392" s="208"/>
      <c r="H392" s="211">
        <v>8.1349999999999998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155</v>
      </c>
      <c r="AU392" s="217" t="s">
        <v>82</v>
      </c>
      <c r="AV392" s="11" t="s">
        <v>82</v>
      </c>
      <c r="AW392" s="11" t="s">
        <v>35</v>
      </c>
      <c r="AX392" s="11" t="s">
        <v>80</v>
      </c>
      <c r="AY392" s="217" t="s">
        <v>144</v>
      </c>
    </row>
    <row r="393" spans="2:65" s="1" customFormat="1" ht="16.5" customHeight="1">
      <c r="B393" s="41"/>
      <c r="C393" s="192" t="s">
        <v>599</v>
      </c>
      <c r="D393" s="192" t="s">
        <v>146</v>
      </c>
      <c r="E393" s="193" t="s">
        <v>1273</v>
      </c>
      <c r="F393" s="194" t="s">
        <v>1274</v>
      </c>
      <c r="G393" s="195" t="s">
        <v>518</v>
      </c>
      <c r="H393" s="196">
        <v>6</v>
      </c>
      <c r="I393" s="197"/>
      <c r="J393" s="198">
        <f>ROUND(I393*H393,2)</f>
        <v>0</v>
      </c>
      <c r="K393" s="194" t="s">
        <v>150</v>
      </c>
      <c r="L393" s="61"/>
      <c r="M393" s="199" t="s">
        <v>21</v>
      </c>
      <c r="N393" s="200" t="s">
        <v>43</v>
      </c>
      <c r="O393" s="42"/>
      <c r="P393" s="201">
        <f>O393*H393</f>
        <v>0</v>
      </c>
      <c r="Q393" s="201">
        <v>0.34076000000000001</v>
      </c>
      <c r="R393" s="201">
        <f>Q393*H393</f>
        <v>2.0445600000000002</v>
      </c>
      <c r="S393" s="201">
        <v>0</v>
      </c>
      <c r="T393" s="202">
        <f>S393*H393</f>
        <v>0</v>
      </c>
      <c r="AR393" s="24" t="s">
        <v>151</v>
      </c>
      <c r="AT393" s="24" t="s">
        <v>146</v>
      </c>
      <c r="AU393" s="24" t="s">
        <v>82</v>
      </c>
      <c r="AY393" s="24" t="s">
        <v>144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80</v>
      </c>
      <c r="BK393" s="203">
        <f>ROUND(I393*H393,2)</f>
        <v>0</v>
      </c>
      <c r="BL393" s="24" t="s">
        <v>151</v>
      </c>
      <c r="BM393" s="24" t="s">
        <v>2452</v>
      </c>
    </row>
    <row r="394" spans="2:65" s="1" customFormat="1" ht="13.5">
      <c r="B394" s="41"/>
      <c r="C394" s="63"/>
      <c r="D394" s="204" t="s">
        <v>153</v>
      </c>
      <c r="E394" s="63"/>
      <c r="F394" s="205" t="s">
        <v>1274</v>
      </c>
      <c r="G394" s="63"/>
      <c r="H394" s="63"/>
      <c r="I394" s="163"/>
      <c r="J394" s="63"/>
      <c r="K394" s="63"/>
      <c r="L394" s="61"/>
      <c r="M394" s="206"/>
      <c r="N394" s="42"/>
      <c r="O394" s="42"/>
      <c r="P394" s="42"/>
      <c r="Q394" s="42"/>
      <c r="R394" s="42"/>
      <c r="S394" s="42"/>
      <c r="T394" s="78"/>
      <c r="AT394" s="24" t="s">
        <v>153</v>
      </c>
      <c r="AU394" s="24" t="s">
        <v>82</v>
      </c>
    </row>
    <row r="395" spans="2:65" s="11" customFormat="1" ht="13.5">
      <c r="B395" s="207"/>
      <c r="C395" s="208"/>
      <c r="D395" s="204" t="s">
        <v>155</v>
      </c>
      <c r="E395" s="209" t="s">
        <v>21</v>
      </c>
      <c r="F395" s="210" t="s">
        <v>1276</v>
      </c>
      <c r="G395" s="208"/>
      <c r="H395" s="211">
        <v>6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80</v>
      </c>
      <c r="AY395" s="217" t="s">
        <v>144</v>
      </c>
    </row>
    <row r="396" spans="2:65" s="12" customFormat="1" ht="27">
      <c r="B396" s="219"/>
      <c r="C396" s="220"/>
      <c r="D396" s="204" t="s">
        <v>155</v>
      </c>
      <c r="E396" s="221" t="s">
        <v>21</v>
      </c>
      <c r="F396" s="222" t="s">
        <v>1277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2" customFormat="1" ht="13.5">
      <c r="B397" s="219"/>
      <c r="C397" s="220"/>
      <c r="D397" s="204" t="s">
        <v>155</v>
      </c>
      <c r="E397" s="221" t="s">
        <v>21</v>
      </c>
      <c r="F397" s="222" t="s">
        <v>2453</v>
      </c>
      <c r="G397" s="220"/>
      <c r="H397" s="221" t="s">
        <v>21</v>
      </c>
      <c r="I397" s="223"/>
      <c r="J397" s="220"/>
      <c r="K397" s="220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155</v>
      </c>
      <c r="AU397" s="228" t="s">
        <v>82</v>
      </c>
      <c r="AV397" s="12" t="s">
        <v>80</v>
      </c>
      <c r="AW397" s="12" t="s">
        <v>35</v>
      </c>
      <c r="AX397" s="12" t="s">
        <v>72</v>
      </c>
      <c r="AY397" s="228" t="s">
        <v>144</v>
      </c>
    </row>
    <row r="398" spans="2:65" s="1" customFormat="1" ht="16.5" customHeight="1">
      <c r="B398" s="41"/>
      <c r="C398" s="229" t="s">
        <v>607</v>
      </c>
      <c r="D398" s="229" t="s">
        <v>273</v>
      </c>
      <c r="E398" s="230" t="s">
        <v>2454</v>
      </c>
      <c r="F398" s="231" t="s">
        <v>2039</v>
      </c>
      <c r="G398" s="232" t="s">
        <v>518</v>
      </c>
      <c r="H398" s="233">
        <v>5.3330000000000002</v>
      </c>
      <c r="I398" s="234"/>
      <c r="J398" s="235">
        <f>ROUND(I398*H398,2)</f>
        <v>0</v>
      </c>
      <c r="K398" s="231" t="s">
        <v>21</v>
      </c>
      <c r="L398" s="236"/>
      <c r="M398" s="237" t="s">
        <v>21</v>
      </c>
      <c r="N398" s="238" t="s">
        <v>43</v>
      </c>
      <c r="O398" s="42"/>
      <c r="P398" s="201">
        <f>O398*H398</f>
        <v>0</v>
      </c>
      <c r="Q398" s="201">
        <v>7.78</v>
      </c>
      <c r="R398" s="201">
        <f>Q398*H398</f>
        <v>41.490740000000002</v>
      </c>
      <c r="S398" s="201">
        <v>0</v>
      </c>
      <c r="T398" s="202">
        <f>S398*H398</f>
        <v>0</v>
      </c>
      <c r="AR398" s="24" t="s">
        <v>193</v>
      </c>
      <c r="AT398" s="24" t="s">
        <v>273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2455</v>
      </c>
    </row>
    <row r="399" spans="2:65" s="1" customFormat="1" ht="13.5">
      <c r="B399" s="41"/>
      <c r="C399" s="63"/>
      <c r="D399" s="204" t="s">
        <v>153</v>
      </c>
      <c r="E399" s="63"/>
      <c r="F399" s="205" t="s">
        <v>2039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7">
      <c r="B400" s="219"/>
      <c r="C400" s="220"/>
      <c r="D400" s="204" t="s">
        <v>155</v>
      </c>
      <c r="E400" s="221" t="s">
        <v>21</v>
      </c>
      <c r="F400" s="222" t="s">
        <v>1281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 ht="13.5">
      <c r="B401" s="207"/>
      <c r="C401" s="208"/>
      <c r="D401" s="204" t="s">
        <v>155</v>
      </c>
      <c r="E401" s="209" t="s">
        <v>21</v>
      </c>
      <c r="F401" s="210" t="s">
        <v>1282</v>
      </c>
      <c r="G401" s="208"/>
      <c r="H401" s="211">
        <v>5.3330000000000002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80</v>
      </c>
      <c r="AY401" s="217" t="s">
        <v>144</v>
      </c>
    </row>
    <row r="402" spans="2:65" s="12" customFormat="1" ht="27">
      <c r="B402" s="219"/>
      <c r="C402" s="220"/>
      <c r="D402" s="204" t="s">
        <v>155</v>
      </c>
      <c r="E402" s="221" t="s">
        <v>21</v>
      </c>
      <c r="F402" s="222" t="s">
        <v>1283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2" customFormat="1" ht="13.5">
      <c r="B403" s="219"/>
      <c r="C403" s="220"/>
      <c r="D403" s="204" t="s">
        <v>155</v>
      </c>
      <c r="E403" s="221" t="s">
        <v>21</v>
      </c>
      <c r="F403" s="222" t="s">
        <v>2456</v>
      </c>
      <c r="G403" s="220"/>
      <c r="H403" s="221" t="s">
        <v>21</v>
      </c>
      <c r="I403" s="223"/>
      <c r="J403" s="220"/>
      <c r="K403" s="220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155</v>
      </c>
      <c r="AU403" s="228" t="s">
        <v>82</v>
      </c>
      <c r="AV403" s="12" t="s">
        <v>80</v>
      </c>
      <c r="AW403" s="12" t="s">
        <v>35</v>
      </c>
      <c r="AX403" s="12" t="s">
        <v>72</v>
      </c>
      <c r="AY403" s="228" t="s">
        <v>144</v>
      </c>
    </row>
    <row r="404" spans="2:65" s="10" customFormat="1" ht="29.85" customHeight="1">
      <c r="B404" s="176"/>
      <c r="C404" s="177"/>
      <c r="D404" s="178" t="s">
        <v>71</v>
      </c>
      <c r="E404" s="190" t="s">
        <v>151</v>
      </c>
      <c r="F404" s="190" t="s">
        <v>394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SUM(P405:P481)</f>
        <v>0</v>
      </c>
      <c r="Q404" s="184"/>
      <c r="R404" s="185">
        <f>SUM(R405:R481)</f>
        <v>304.63897785</v>
      </c>
      <c r="S404" s="184"/>
      <c r="T404" s="186">
        <f>SUM(T405:T481)</f>
        <v>0</v>
      </c>
      <c r="AR404" s="187" t="s">
        <v>80</v>
      </c>
      <c r="AT404" s="188" t="s">
        <v>71</v>
      </c>
      <c r="AU404" s="188" t="s">
        <v>80</v>
      </c>
      <c r="AY404" s="187" t="s">
        <v>144</v>
      </c>
      <c r="BK404" s="189">
        <f>SUM(BK405:BK481)</f>
        <v>0</v>
      </c>
    </row>
    <row r="405" spans="2:65" s="1" customFormat="1" ht="16.5" customHeight="1">
      <c r="B405" s="41"/>
      <c r="C405" s="192" t="s">
        <v>613</v>
      </c>
      <c r="D405" s="192" t="s">
        <v>146</v>
      </c>
      <c r="E405" s="193" t="s">
        <v>1285</v>
      </c>
      <c r="F405" s="194" t="s">
        <v>1286</v>
      </c>
      <c r="G405" s="195" t="s">
        <v>149</v>
      </c>
      <c r="H405" s="196">
        <v>187.2</v>
      </c>
      <c r="I405" s="197"/>
      <c r="J405" s="198">
        <f>ROUND(I405*H405,2)</f>
        <v>0</v>
      </c>
      <c r="K405" s="194" t="s">
        <v>150</v>
      </c>
      <c r="L405" s="61"/>
      <c r="M405" s="199" t="s">
        <v>21</v>
      </c>
      <c r="N405" s="200" t="s">
        <v>43</v>
      </c>
      <c r="O405" s="42"/>
      <c r="P405" s="201">
        <f>O405*H405</f>
        <v>0</v>
      </c>
      <c r="Q405" s="201">
        <v>0.31879000000000002</v>
      </c>
      <c r="R405" s="201">
        <f>Q405*H405</f>
        <v>59.677487999999997</v>
      </c>
      <c r="S405" s="201">
        <v>0</v>
      </c>
      <c r="T405" s="202">
        <f>S405*H405</f>
        <v>0</v>
      </c>
      <c r="AR405" s="24" t="s">
        <v>151</v>
      </c>
      <c r="AT405" s="24" t="s">
        <v>146</v>
      </c>
      <c r="AU405" s="24" t="s">
        <v>82</v>
      </c>
      <c r="AY405" s="24" t="s">
        <v>144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80</v>
      </c>
      <c r="BK405" s="203">
        <f>ROUND(I405*H405,2)</f>
        <v>0</v>
      </c>
      <c r="BL405" s="24" t="s">
        <v>151</v>
      </c>
      <c r="BM405" s="24" t="s">
        <v>2457</v>
      </c>
    </row>
    <row r="406" spans="2:65" s="1" customFormat="1" ht="13.5">
      <c r="B406" s="41"/>
      <c r="C406" s="63"/>
      <c r="D406" s="204" t="s">
        <v>153</v>
      </c>
      <c r="E406" s="63"/>
      <c r="F406" s="205" t="s">
        <v>1286</v>
      </c>
      <c r="G406" s="63"/>
      <c r="H406" s="63"/>
      <c r="I406" s="163"/>
      <c r="J406" s="63"/>
      <c r="K406" s="63"/>
      <c r="L406" s="61"/>
      <c r="M406" s="206"/>
      <c r="N406" s="42"/>
      <c r="O406" s="42"/>
      <c r="P406" s="42"/>
      <c r="Q406" s="42"/>
      <c r="R406" s="42"/>
      <c r="S406" s="42"/>
      <c r="T406" s="78"/>
      <c r="AT406" s="24" t="s">
        <v>153</v>
      </c>
      <c r="AU406" s="24" t="s">
        <v>82</v>
      </c>
    </row>
    <row r="407" spans="2:65" s="12" customFormat="1" ht="13.5">
      <c r="B407" s="219"/>
      <c r="C407" s="220"/>
      <c r="D407" s="204" t="s">
        <v>155</v>
      </c>
      <c r="E407" s="221" t="s">
        <v>21</v>
      </c>
      <c r="F407" s="222" t="s">
        <v>1288</v>
      </c>
      <c r="G407" s="220"/>
      <c r="H407" s="221" t="s">
        <v>21</v>
      </c>
      <c r="I407" s="223"/>
      <c r="J407" s="220"/>
      <c r="K407" s="220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155</v>
      </c>
      <c r="AU407" s="228" t="s">
        <v>82</v>
      </c>
      <c r="AV407" s="12" t="s">
        <v>80</v>
      </c>
      <c r="AW407" s="12" t="s">
        <v>35</v>
      </c>
      <c r="AX407" s="12" t="s">
        <v>72</v>
      </c>
      <c r="AY407" s="228" t="s">
        <v>144</v>
      </c>
    </row>
    <row r="408" spans="2:65" s="11" customFormat="1" ht="13.5">
      <c r="B408" s="207"/>
      <c r="C408" s="208"/>
      <c r="D408" s="204" t="s">
        <v>155</v>
      </c>
      <c r="E408" s="209" t="s">
        <v>21</v>
      </c>
      <c r="F408" s="210" t="s">
        <v>2458</v>
      </c>
      <c r="G408" s="208"/>
      <c r="H408" s="211">
        <v>187.2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621</v>
      </c>
      <c r="D409" s="192" t="s">
        <v>146</v>
      </c>
      <c r="E409" s="193" t="s">
        <v>1291</v>
      </c>
      <c r="F409" s="194" t="s">
        <v>1292</v>
      </c>
      <c r="G409" s="195" t="s">
        <v>149</v>
      </c>
      <c r="H409" s="196">
        <v>58.825000000000003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0.21251999999999999</v>
      </c>
      <c r="R409" s="201">
        <f>Q409*H409</f>
        <v>12.501488999999999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2459</v>
      </c>
    </row>
    <row r="410" spans="2:65" s="1" customFormat="1" ht="13.5">
      <c r="B410" s="41"/>
      <c r="C410" s="63"/>
      <c r="D410" s="204" t="s">
        <v>153</v>
      </c>
      <c r="E410" s="63"/>
      <c r="F410" s="205" t="s">
        <v>1292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 ht="13.5">
      <c r="B411" s="219"/>
      <c r="C411" s="220"/>
      <c r="D411" s="204" t="s">
        <v>155</v>
      </c>
      <c r="E411" s="221" t="s">
        <v>21</v>
      </c>
      <c r="F411" s="222" t="s">
        <v>1294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 ht="13.5">
      <c r="B412" s="207"/>
      <c r="C412" s="208"/>
      <c r="D412" s="204" t="s">
        <v>155</v>
      </c>
      <c r="E412" s="209" t="s">
        <v>21</v>
      </c>
      <c r="F412" s="210" t="s">
        <v>1295</v>
      </c>
      <c r="G412" s="208"/>
      <c r="H412" s="211">
        <v>9.6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72</v>
      </c>
      <c r="AY412" s="217" t="s">
        <v>144</v>
      </c>
    </row>
    <row r="413" spans="2:65" s="11" customFormat="1" ht="13.5">
      <c r="B413" s="207"/>
      <c r="C413" s="208"/>
      <c r="D413" s="204" t="s">
        <v>155</v>
      </c>
      <c r="E413" s="209" t="s">
        <v>21</v>
      </c>
      <c r="F413" s="210" t="s">
        <v>2460</v>
      </c>
      <c r="G413" s="208"/>
      <c r="H413" s="211">
        <v>24.785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72</v>
      </c>
      <c r="AY413" s="217" t="s">
        <v>144</v>
      </c>
    </row>
    <row r="414" spans="2:65" s="11" customFormat="1" ht="13.5">
      <c r="B414" s="207"/>
      <c r="C414" s="208"/>
      <c r="D414" s="204" t="s">
        <v>155</v>
      </c>
      <c r="E414" s="209" t="s">
        <v>21</v>
      </c>
      <c r="F414" s="210" t="s">
        <v>2461</v>
      </c>
      <c r="G414" s="208"/>
      <c r="H414" s="211">
        <v>24.44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155</v>
      </c>
      <c r="AU414" s="217" t="s">
        <v>82</v>
      </c>
      <c r="AV414" s="11" t="s">
        <v>82</v>
      </c>
      <c r="AW414" s="11" t="s">
        <v>35</v>
      </c>
      <c r="AX414" s="11" t="s">
        <v>72</v>
      </c>
      <c r="AY414" s="217" t="s">
        <v>144</v>
      </c>
    </row>
    <row r="415" spans="2:65" s="13" customFormat="1" ht="13.5">
      <c r="B415" s="245"/>
      <c r="C415" s="246"/>
      <c r="D415" s="204" t="s">
        <v>155</v>
      </c>
      <c r="E415" s="247" t="s">
        <v>21</v>
      </c>
      <c r="F415" s="248" t="s">
        <v>947</v>
      </c>
      <c r="G415" s="246"/>
      <c r="H415" s="249">
        <v>58.825000000000003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AT415" s="255" t="s">
        <v>155</v>
      </c>
      <c r="AU415" s="255" t="s">
        <v>82</v>
      </c>
      <c r="AV415" s="13" t="s">
        <v>151</v>
      </c>
      <c r="AW415" s="13" t="s">
        <v>35</v>
      </c>
      <c r="AX415" s="13" t="s">
        <v>80</v>
      </c>
      <c r="AY415" s="255" t="s">
        <v>144</v>
      </c>
    </row>
    <row r="416" spans="2:65" s="1" customFormat="1" ht="16.5" customHeight="1">
      <c r="B416" s="41"/>
      <c r="C416" s="192" t="s">
        <v>626</v>
      </c>
      <c r="D416" s="192" t="s">
        <v>146</v>
      </c>
      <c r="E416" s="193" t="s">
        <v>1299</v>
      </c>
      <c r="F416" s="194" t="s">
        <v>1300</v>
      </c>
      <c r="G416" s="195" t="s">
        <v>183</v>
      </c>
      <c r="H416" s="196">
        <v>9.1150000000000002</v>
      </c>
      <c r="I416" s="197"/>
      <c r="J416" s="198">
        <f>ROUND(I416*H416,2)</f>
        <v>0</v>
      </c>
      <c r="K416" s="194" t="s">
        <v>150</v>
      </c>
      <c r="L416" s="61"/>
      <c r="M416" s="199" t="s">
        <v>21</v>
      </c>
      <c r="N416" s="200" t="s">
        <v>43</v>
      </c>
      <c r="O416" s="42"/>
      <c r="P416" s="201">
        <f>O416*H416</f>
        <v>0</v>
      </c>
      <c r="Q416" s="201">
        <v>2.234</v>
      </c>
      <c r="R416" s="201">
        <f>Q416*H416</f>
        <v>20.362909999999999</v>
      </c>
      <c r="S416" s="201">
        <v>0</v>
      </c>
      <c r="T416" s="202">
        <f>S416*H416</f>
        <v>0</v>
      </c>
      <c r="AR416" s="24" t="s">
        <v>151</v>
      </c>
      <c r="AT416" s="24" t="s">
        <v>146</v>
      </c>
      <c r="AU416" s="24" t="s">
        <v>82</v>
      </c>
      <c r="AY416" s="24" t="s">
        <v>144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24" t="s">
        <v>80</v>
      </c>
      <c r="BK416" s="203">
        <f>ROUND(I416*H416,2)</f>
        <v>0</v>
      </c>
      <c r="BL416" s="24" t="s">
        <v>151</v>
      </c>
      <c r="BM416" s="24" t="s">
        <v>2462</v>
      </c>
    </row>
    <row r="417" spans="2:65" s="1" customFormat="1" ht="13.5">
      <c r="B417" s="41"/>
      <c r="C417" s="63"/>
      <c r="D417" s="204" t="s">
        <v>153</v>
      </c>
      <c r="E417" s="63"/>
      <c r="F417" s="205" t="s">
        <v>1300</v>
      </c>
      <c r="G417" s="63"/>
      <c r="H417" s="63"/>
      <c r="I417" s="163"/>
      <c r="J417" s="63"/>
      <c r="K417" s="63"/>
      <c r="L417" s="61"/>
      <c r="M417" s="206"/>
      <c r="N417" s="42"/>
      <c r="O417" s="42"/>
      <c r="P417" s="42"/>
      <c r="Q417" s="42"/>
      <c r="R417" s="42"/>
      <c r="S417" s="42"/>
      <c r="T417" s="78"/>
      <c r="AT417" s="24" t="s">
        <v>153</v>
      </c>
      <c r="AU417" s="24" t="s">
        <v>82</v>
      </c>
    </row>
    <row r="418" spans="2:65" s="12" customFormat="1" ht="13.5">
      <c r="B418" s="219"/>
      <c r="C418" s="220"/>
      <c r="D418" s="204" t="s">
        <v>155</v>
      </c>
      <c r="E418" s="221" t="s">
        <v>21</v>
      </c>
      <c r="F418" s="222" t="s">
        <v>1302</v>
      </c>
      <c r="G418" s="220"/>
      <c r="H418" s="221" t="s">
        <v>21</v>
      </c>
      <c r="I418" s="223"/>
      <c r="J418" s="220"/>
      <c r="K418" s="220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155</v>
      </c>
      <c r="AU418" s="228" t="s">
        <v>82</v>
      </c>
      <c r="AV418" s="12" t="s">
        <v>80</v>
      </c>
      <c r="AW418" s="12" t="s">
        <v>35</v>
      </c>
      <c r="AX418" s="12" t="s">
        <v>72</v>
      </c>
      <c r="AY418" s="228" t="s">
        <v>144</v>
      </c>
    </row>
    <row r="419" spans="2:65" s="11" customFormat="1" ht="13.5">
      <c r="B419" s="207"/>
      <c r="C419" s="208"/>
      <c r="D419" s="204" t="s">
        <v>155</v>
      </c>
      <c r="E419" s="209" t="s">
        <v>21</v>
      </c>
      <c r="F419" s="210" t="s">
        <v>2463</v>
      </c>
      <c r="G419" s="208"/>
      <c r="H419" s="211">
        <v>4.9950000000000001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155</v>
      </c>
      <c r="AU419" s="217" t="s">
        <v>82</v>
      </c>
      <c r="AV419" s="11" t="s">
        <v>82</v>
      </c>
      <c r="AW419" s="11" t="s">
        <v>35</v>
      </c>
      <c r="AX419" s="11" t="s">
        <v>72</v>
      </c>
      <c r="AY419" s="217" t="s">
        <v>144</v>
      </c>
    </row>
    <row r="420" spans="2:65" s="11" customFormat="1" ht="13.5">
      <c r="B420" s="207"/>
      <c r="C420" s="208"/>
      <c r="D420" s="204" t="s">
        <v>155</v>
      </c>
      <c r="E420" s="209" t="s">
        <v>21</v>
      </c>
      <c r="F420" s="210" t="s">
        <v>2464</v>
      </c>
      <c r="G420" s="208"/>
      <c r="H420" s="211">
        <v>4.12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72</v>
      </c>
      <c r="AY420" s="217" t="s">
        <v>144</v>
      </c>
    </row>
    <row r="421" spans="2:65" s="13" customFormat="1" ht="13.5">
      <c r="B421" s="245"/>
      <c r="C421" s="246"/>
      <c r="D421" s="204" t="s">
        <v>155</v>
      </c>
      <c r="E421" s="247" t="s">
        <v>21</v>
      </c>
      <c r="F421" s="248" t="s">
        <v>947</v>
      </c>
      <c r="G421" s="246"/>
      <c r="H421" s="249">
        <v>9.1150000000000002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155</v>
      </c>
      <c r="AU421" s="255" t="s">
        <v>82</v>
      </c>
      <c r="AV421" s="13" t="s">
        <v>151</v>
      </c>
      <c r="AW421" s="13" t="s">
        <v>35</v>
      </c>
      <c r="AX421" s="13" t="s">
        <v>80</v>
      </c>
      <c r="AY421" s="255" t="s">
        <v>144</v>
      </c>
    </row>
    <row r="422" spans="2:65" s="1" customFormat="1" ht="16.5" customHeight="1">
      <c r="B422" s="41"/>
      <c r="C422" s="192" t="s">
        <v>1284</v>
      </c>
      <c r="D422" s="192" t="s">
        <v>146</v>
      </c>
      <c r="E422" s="193" t="s">
        <v>1306</v>
      </c>
      <c r="F422" s="194" t="s">
        <v>1307</v>
      </c>
      <c r="G422" s="195" t="s">
        <v>183</v>
      </c>
      <c r="H422" s="196">
        <v>16.638000000000002</v>
      </c>
      <c r="I422" s="197"/>
      <c r="J422" s="198">
        <f>ROUND(I422*H422,2)</f>
        <v>0</v>
      </c>
      <c r="K422" s="194" t="s">
        <v>150</v>
      </c>
      <c r="L422" s="61"/>
      <c r="M422" s="199" t="s">
        <v>21</v>
      </c>
      <c r="N422" s="200" t="s">
        <v>43</v>
      </c>
      <c r="O422" s="42"/>
      <c r="P422" s="201">
        <f>O422*H422</f>
        <v>0</v>
      </c>
      <c r="Q422" s="201">
        <v>2.4289999999999998</v>
      </c>
      <c r="R422" s="201">
        <f>Q422*H422</f>
        <v>40.413702000000001</v>
      </c>
      <c r="S422" s="201">
        <v>0</v>
      </c>
      <c r="T422" s="202">
        <f>S422*H422</f>
        <v>0</v>
      </c>
      <c r="AR422" s="24" t="s">
        <v>151</v>
      </c>
      <c r="AT422" s="24" t="s">
        <v>146</v>
      </c>
      <c r="AU422" s="24" t="s">
        <v>82</v>
      </c>
      <c r="AY422" s="24" t="s">
        <v>144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4" t="s">
        <v>80</v>
      </c>
      <c r="BK422" s="203">
        <f>ROUND(I422*H422,2)</f>
        <v>0</v>
      </c>
      <c r="BL422" s="24" t="s">
        <v>151</v>
      </c>
      <c r="BM422" s="24" t="s">
        <v>2465</v>
      </c>
    </row>
    <row r="423" spans="2:65" s="1" customFormat="1" ht="13.5">
      <c r="B423" s="41"/>
      <c r="C423" s="63"/>
      <c r="D423" s="204" t="s">
        <v>153</v>
      </c>
      <c r="E423" s="63"/>
      <c r="F423" s="205" t="s">
        <v>1307</v>
      </c>
      <c r="G423" s="63"/>
      <c r="H423" s="63"/>
      <c r="I423" s="163"/>
      <c r="J423" s="63"/>
      <c r="K423" s="63"/>
      <c r="L423" s="61"/>
      <c r="M423" s="206"/>
      <c r="N423" s="42"/>
      <c r="O423" s="42"/>
      <c r="P423" s="42"/>
      <c r="Q423" s="42"/>
      <c r="R423" s="42"/>
      <c r="S423" s="42"/>
      <c r="T423" s="78"/>
      <c r="AT423" s="24" t="s">
        <v>153</v>
      </c>
      <c r="AU423" s="24" t="s">
        <v>82</v>
      </c>
    </row>
    <row r="424" spans="2:65" s="12" customFormat="1" ht="13.5">
      <c r="B424" s="219"/>
      <c r="C424" s="220"/>
      <c r="D424" s="204" t="s">
        <v>155</v>
      </c>
      <c r="E424" s="221" t="s">
        <v>21</v>
      </c>
      <c r="F424" s="222" t="s">
        <v>1309</v>
      </c>
      <c r="G424" s="220"/>
      <c r="H424" s="221" t="s">
        <v>21</v>
      </c>
      <c r="I424" s="223"/>
      <c r="J424" s="220"/>
      <c r="K424" s="220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155</v>
      </c>
      <c r="AU424" s="228" t="s">
        <v>82</v>
      </c>
      <c r="AV424" s="12" t="s">
        <v>80</v>
      </c>
      <c r="AW424" s="12" t="s">
        <v>35</v>
      </c>
      <c r="AX424" s="12" t="s">
        <v>72</v>
      </c>
      <c r="AY424" s="228" t="s">
        <v>144</v>
      </c>
    </row>
    <row r="425" spans="2:65" s="11" customFormat="1" ht="13.5">
      <c r="B425" s="207"/>
      <c r="C425" s="208"/>
      <c r="D425" s="204" t="s">
        <v>155</v>
      </c>
      <c r="E425" s="209" t="s">
        <v>21</v>
      </c>
      <c r="F425" s="210" t="s">
        <v>1310</v>
      </c>
      <c r="G425" s="208"/>
      <c r="H425" s="211">
        <v>0.96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155</v>
      </c>
      <c r="AU425" s="217" t="s">
        <v>82</v>
      </c>
      <c r="AV425" s="11" t="s">
        <v>82</v>
      </c>
      <c r="AW425" s="11" t="s">
        <v>35</v>
      </c>
      <c r="AX425" s="11" t="s">
        <v>72</v>
      </c>
      <c r="AY425" s="217" t="s">
        <v>144</v>
      </c>
    </row>
    <row r="426" spans="2:65" s="11" customFormat="1" ht="13.5">
      <c r="B426" s="207"/>
      <c r="C426" s="208"/>
      <c r="D426" s="204" t="s">
        <v>155</v>
      </c>
      <c r="E426" s="209" t="s">
        <v>21</v>
      </c>
      <c r="F426" s="210" t="s">
        <v>2466</v>
      </c>
      <c r="G426" s="208"/>
      <c r="H426" s="211">
        <v>2.4780000000000002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72</v>
      </c>
      <c r="AY426" s="217" t="s">
        <v>144</v>
      </c>
    </row>
    <row r="427" spans="2:65" s="11" customFormat="1" ht="13.5">
      <c r="B427" s="207"/>
      <c r="C427" s="208"/>
      <c r="D427" s="204" t="s">
        <v>155</v>
      </c>
      <c r="E427" s="209" t="s">
        <v>21</v>
      </c>
      <c r="F427" s="210" t="s">
        <v>2467</v>
      </c>
      <c r="G427" s="208"/>
      <c r="H427" s="211">
        <v>13.2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155</v>
      </c>
      <c r="AU427" s="217" t="s">
        <v>82</v>
      </c>
      <c r="AV427" s="11" t="s">
        <v>82</v>
      </c>
      <c r="AW427" s="11" t="s">
        <v>35</v>
      </c>
      <c r="AX427" s="11" t="s">
        <v>72</v>
      </c>
      <c r="AY427" s="217" t="s">
        <v>144</v>
      </c>
    </row>
    <row r="428" spans="2:65" s="13" customFormat="1" ht="13.5">
      <c r="B428" s="245"/>
      <c r="C428" s="246"/>
      <c r="D428" s="204" t="s">
        <v>155</v>
      </c>
      <c r="E428" s="247" t="s">
        <v>21</v>
      </c>
      <c r="F428" s="248" t="s">
        <v>947</v>
      </c>
      <c r="G428" s="246"/>
      <c r="H428" s="249">
        <v>16.638000000000002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155</v>
      </c>
      <c r="AU428" s="255" t="s">
        <v>82</v>
      </c>
      <c r="AV428" s="13" t="s">
        <v>151</v>
      </c>
      <c r="AW428" s="13" t="s">
        <v>35</v>
      </c>
      <c r="AX428" s="13" t="s">
        <v>80</v>
      </c>
      <c r="AY428" s="255" t="s">
        <v>144</v>
      </c>
    </row>
    <row r="429" spans="2:65" s="1" customFormat="1" ht="16.5" customHeight="1">
      <c r="B429" s="41"/>
      <c r="C429" s="192" t="s">
        <v>1290</v>
      </c>
      <c r="D429" s="192" t="s">
        <v>146</v>
      </c>
      <c r="E429" s="193" t="s">
        <v>1314</v>
      </c>
      <c r="F429" s="194" t="s">
        <v>1315</v>
      </c>
      <c r="G429" s="195" t="s">
        <v>183</v>
      </c>
      <c r="H429" s="196">
        <v>12.563000000000001</v>
      </c>
      <c r="I429" s="197"/>
      <c r="J429" s="198">
        <f>ROUND(I429*H429,2)</f>
        <v>0</v>
      </c>
      <c r="K429" s="194" t="s">
        <v>1952</v>
      </c>
      <c r="L429" s="61"/>
      <c r="M429" s="199" t="s">
        <v>21</v>
      </c>
      <c r="N429" s="200" t="s">
        <v>43</v>
      </c>
      <c r="O429" s="42"/>
      <c r="P429" s="201">
        <f>O429*H429</f>
        <v>0</v>
      </c>
      <c r="Q429" s="201">
        <v>2.49255</v>
      </c>
      <c r="R429" s="201">
        <f>Q429*H429</f>
        <v>31.313905650000002</v>
      </c>
      <c r="S429" s="201">
        <v>0</v>
      </c>
      <c r="T429" s="202">
        <f>S429*H429</f>
        <v>0</v>
      </c>
      <c r="AR429" s="24" t="s">
        <v>151</v>
      </c>
      <c r="AT429" s="24" t="s">
        <v>146</v>
      </c>
      <c r="AU429" s="24" t="s">
        <v>82</v>
      </c>
      <c r="AY429" s="24" t="s">
        <v>144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4" t="s">
        <v>80</v>
      </c>
      <c r="BK429" s="203">
        <f>ROUND(I429*H429,2)</f>
        <v>0</v>
      </c>
      <c r="BL429" s="24" t="s">
        <v>151</v>
      </c>
      <c r="BM429" s="24" t="s">
        <v>2468</v>
      </c>
    </row>
    <row r="430" spans="2:65" s="1" customFormat="1" ht="13.5">
      <c r="B430" s="41"/>
      <c r="C430" s="63"/>
      <c r="D430" s="204" t="s">
        <v>153</v>
      </c>
      <c r="E430" s="63"/>
      <c r="F430" s="205" t="s">
        <v>1315</v>
      </c>
      <c r="G430" s="63"/>
      <c r="H430" s="63"/>
      <c r="I430" s="163"/>
      <c r="J430" s="63"/>
      <c r="K430" s="63"/>
      <c r="L430" s="61"/>
      <c r="M430" s="206"/>
      <c r="N430" s="42"/>
      <c r="O430" s="42"/>
      <c r="P430" s="42"/>
      <c r="Q430" s="42"/>
      <c r="R430" s="42"/>
      <c r="S430" s="42"/>
      <c r="T430" s="78"/>
      <c r="AT430" s="24" t="s">
        <v>153</v>
      </c>
      <c r="AU430" s="24" t="s">
        <v>82</v>
      </c>
    </row>
    <row r="431" spans="2:65" s="12" customFormat="1" ht="13.5">
      <c r="B431" s="219"/>
      <c r="C431" s="220"/>
      <c r="D431" s="204" t="s">
        <v>155</v>
      </c>
      <c r="E431" s="221" t="s">
        <v>21</v>
      </c>
      <c r="F431" s="222" t="s">
        <v>1317</v>
      </c>
      <c r="G431" s="220"/>
      <c r="H431" s="221" t="s">
        <v>21</v>
      </c>
      <c r="I431" s="223"/>
      <c r="J431" s="220"/>
      <c r="K431" s="220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155</v>
      </c>
      <c r="AU431" s="228" t="s">
        <v>82</v>
      </c>
      <c r="AV431" s="12" t="s">
        <v>80</v>
      </c>
      <c r="AW431" s="12" t="s">
        <v>35</v>
      </c>
      <c r="AX431" s="12" t="s">
        <v>72</v>
      </c>
      <c r="AY431" s="228" t="s">
        <v>144</v>
      </c>
    </row>
    <row r="432" spans="2:65" s="11" customFormat="1" ht="13.5">
      <c r="B432" s="207"/>
      <c r="C432" s="208"/>
      <c r="D432" s="204" t="s">
        <v>155</v>
      </c>
      <c r="E432" s="209" t="s">
        <v>21</v>
      </c>
      <c r="F432" s="210" t="s">
        <v>2469</v>
      </c>
      <c r="G432" s="208"/>
      <c r="H432" s="211">
        <v>6.2880000000000003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 ht="13.5">
      <c r="B433" s="207"/>
      <c r="C433" s="208"/>
      <c r="D433" s="204" t="s">
        <v>155</v>
      </c>
      <c r="E433" s="209" t="s">
        <v>21</v>
      </c>
      <c r="F433" s="210" t="s">
        <v>2332</v>
      </c>
      <c r="G433" s="208"/>
      <c r="H433" s="211">
        <v>6.2750000000000004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3" customFormat="1" ht="13.5">
      <c r="B434" s="245"/>
      <c r="C434" s="246"/>
      <c r="D434" s="204" t="s">
        <v>155</v>
      </c>
      <c r="E434" s="247" t="s">
        <v>21</v>
      </c>
      <c r="F434" s="248" t="s">
        <v>947</v>
      </c>
      <c r="G434" s="246"/>
      <c r="H434" s="249">
        <v>12.563000000000001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155</v>
      </c>
      <c r="AU434" s="255" t="s">
        <v>82</v>
      </c>
      <c r="AV434" s="13" t="s">
        <v>151</v>
      </c>
      <c r="AW434" s="13" t="s">
        <v>35</v>
      </c>
      <c r="AX434" s="13" t="s">
        <v>80</v>
      </c>
      <c r="AY434" s="255" t="s">
        <v>144</v>
      </c>
    </row>
    <row r="435" spans="2:65" s="1" customFormat="1" ht="16.5" customHeight="1">
      <c r="B435" s="41"/>
      <c r="C435" s="192" t="s">
        <v>1298</v>
      </c>
      <c r="D435" s="192" t="s">
        <v>146</v>
      </c>
      <c r="E435" s="193" t="s">
        <v>1321</v>
      </c>
      <c r="F435" s="194" t="s">
        <v>1322</v>
      </c>
      <c r="G435" s="195" t="s">
        <v>149</v>
      </c>
      <c r="H435" s="196">
        <v>33.46</v>
      </c>
      <c r="I435" s="197"/>
      <c r="J435" s="198">
        <f>ROUND(I435*H435,2)</f>
        <v>0</v>
      </c>
      <c r="K435" s="194" t="s">
        <v>150</v>
      </c>
      <c r="L435" s="61"/>
      <c r="M435" s="199" t="s">
        <v>21</v>
      </c>
      <c r="N435" s="200" t="s">
        <v>43</v>
      </c>
      <c r="O435" s="42"/>
      <c r="P435" s="201">
        <f>O435*H435</f>
        <v>0</v>
      </c>
      <c r="Q435" s="201">
        <v>6.3200000000000001E-3</v>
      </c>
      <c r="R435" s="201">
        <f>Q435*H435</f>
        <v>0.21146720000000002</v>
      </c>
      <c r="S435" s="201">
        <v>0</v>
      </c>
      <c r="T435" s="202">
        <f>S435*H435</f>
        <v>0</v>
      </c>
      <c r="AR435" s="24" t="s">
        <v>151</v>
      </c>
      <c r="AT435" s="24" t="s">
        <v>146</v>
      </c>
      <c r="AU435" s="24" t="s">
        <v>82</v>
      </c>
      <c r="AY435" s="24" t="s">
        <v>144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4" t="s">
        <v>80</v>
      </c>
      <c r="BK435" s="203">
        <f>ROUND(I435*H435,2)</f>
        <v>0</v>
      </c>
      <c r="BL435" s="24" t="s">
        <v>151</v>
      </c>
      <c r="BM435" s="24" t="s">
        <v>2470</v>
      </c>
    </row>
    <row r="436" spans="2:65" s="1" customFormat="1" ht="13.5">
      <c r="B436" s="41"/>
      <c r="C436" s="63"/>
      <c r="D436" s="204" t="s">
        <v>153</v>
      </c>
      <c r="E436" s="63"/>
      <c r="F436" s="205" t="s">
        <v>1322</v>
      </c>
      <c r="G436" s="63"/>
      <c r="H436" s="63"/>
      <c r="I436" s="163"/>
      <c r="J436" s="63"/>
      <c r="K436" s="63"/>
      <c r="L436" s="61"/>
      <c r="M436" s="206"/>
      <c r="N436" s="42"/>
      <c r="O436" s="42"/>
      <c r="P436" s="42"/>
      <c r="Q436" s="42"/>
      <c r="R436" s="42"/>
      <c r="S436" s="42"/>
      <c r="T436" s="78"/>
      <c r="AT436" s="24" t="s">
        <v>153</v>
      </c>
      <c r="AU436" s="24" t="s">
        <v>82</v>
      </c>
    </row>
    <row r="437" spans="2:65" s="12" customFormat="1" ht="13.5">
      <c r="B437" s="219"/>
      <c r="C437" s="220"/>
      <c r="D437" s="204" t="s">
        <v>155</v>
      </c>
      <c r="E437" s="221" t="s">
        <v>21</v>
      </c>
      <c r="F437" s="222" t="s">
        <v>1324</v>
      </c>
      <c r="G437" s="220"/>
      <c r="H437" s="221" t="s">
        <v>21</v>
      </c>
      <c r="I437" s="223"/>
      <c r="J437" s="220"/>
      <c r="K437" s="220"/>
      <c r="L437" s="224"/>
      <c r="M437" s="225"/>
      <c r="N437" s="226"/>
      <c r="O437" s="226"/>
      <c r="P437" s="226"/>
      <c r="Q437" s="226"/>
      <c r="R437" s="226"/>
      <c r="S437" s="226"/>
      <c r="T437" s="227"/>
      <c r="AT437" s="228" t="s">
        <v>155</v>
      </c>
      <c r="AU437" s="228" t="s">
        <v>82</v>
      </c>
      <c r="AV437" s="12" t="s">
        <v>80</v>
      </c>
      <c r="AW437" s="12" t="s">
        <v>35</v>
      </c>
      <c r="AX437" s="12" t="s">
        <v>72</v>
      </c>
      <c r="AY437" s="228" t="s">
        <v>144</v>
      </c>
    </row>
    <row r="438" spans="2:65" s="11" customFormat="1" ht="13.5">
      <c r="B438" s="207"/>
      <c r="C438" s="208"/>
      <c r="D438" s="204" t="s">
        <v>155</v>
      </c>
      <c r="E438" s="209" t="s">
        <v>21</v>
      </c>
      <c r="F438" s="210" t="s">
        <v>2471</v>
      </c>
      <c r="G438" s="208"/>
      <c r="H438" s="211">
        <v>28.8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155</v>
      </c>
      <c r="AU438" s="217" t="s">
        <v>82</v>
      </c>
      <c r="AV438" s="11" t="s">
        <v>82</v>
      </c>
      <c r="AW438" s="11" t="s">
        <v>35</v>
      </c>
      <c r="AX438" s="11" t="s">
        <v>72</v>
      </c>
      <c r="AY438" s="217" t="s">
        <v>144</v>
      </c>
    </row>
    <row r="439" spans="2:65" s="11" customFormat="1" ht="13.5">
      <c r="B439" s="207"/>
      <c r="C439" s="208"/>
      <c r="D439" s="204" t="s">
        <v>155</v>
      </c>
      <c r="E439" s="209" t="s">
        <v>21</v>
      </c>
      <c r="F439" s="210" t="s">
        <v>2472</v>
      </c>
      <c r="G439" s="208"/>
      <c r="H439" s="211">
        <v>4.66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3" customFormat="1" ht="13.5">
      <c r="B440" s="245"/>
      <c r="C440" s="246"/>
      <c r="D440" s="204" t="s">
        <v>155</v>
      </c>
      <c r="E440" s="247" t="s">
        <v>21</v>
      </c>
      <c r="F440" s="248" t="s">
        <v>947</v>
      </c>
      <c r="G440" s="246"/>
      <c r="H440" s="249">
        <v>33.46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155</v>
      </c>
      <c r="AU440" s="255" t="s">
        <v>82</v>
      </c>
      <c r="AV440" s="13" t="s">
        <v>151</v>
      </c>
      <c r="AW440" s="13" t="s">
        <v>35</v>
      </c>
      <c r="AX440" s="13" t="s">
        <v>80</v>
      </c>
      <c r="AY440" s="255" t="s">
        <v>144</v>
      </c>
    </row>
    <row r="441" spans="2:65" s="1" customFormat="1" ht="16.5" customHeight="1">
      <c r="B441" s="41"/>
      <c r="C441" s="192" t="s">
        <v>1305</v>
      </c>
      <c r="D441" s="192" t="s">
        <v>146</v>
      </c>
      <c r="E441" s="193" t="s">
        <v>1328</v>
      </c>
      <c r="F441" s="194" t="s">
        <v>1329</v>
      </c>
      <c r="G441" s="195" t="s">
        <v>183</v>
      </c>
      <c r="H441" s="196">
        <v>8.8800000000000008</v>
      </c>
      <c r="I441" s="197"/>
      <c r="J441" s="198">
        <f>ROUND(I441*H441,2)</f>
        <v>0</v>
      </c>
      <c r="K441" s="194" t="s">
        <v>150</v>
      </c>
      <c r="L441" s="61"/>
      <c r="M441" s="199" t="s">
        <v>21</v>
      </c>
      <c r="N441" s="200" t="s">
        <v>43</v>
      </c>
      <c r="O441" s="42"/>
      <c r="P441" s="201">
        <f>O441*H441</f>
        <v>0</v>
      </c>
      <c r="Q441" s="201">
        <v>2.28268</v>
      </c>
      <c r="R441" s="201">
        <f>Q441*H441</f>
        <v>20.270198400000002</v>
      </c>
      <c r="S441" s="201">
        <v>0</v>
      </c>
      <c r="T441" s="202">
        <f>S441*H441</f>
        <v>0</v>
      </c>
      <c r="AR441" s="24" t="s">
        <v>151</v>
      </c>
      <c r="AT441" s="24" t="s">
        <v>146</v>
      </c>
      <c r="AU441" s="24" t="s">
        <v>82</v>
      </c>
      <c r="AY441" s="24" t="s">
        <v>144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24" t="s">
        <v>80</v>
      </c>
      <c r="BK441" s="203">
        <f>ROUND(I441*H441,2)</f>
        <v>0</v>
      </c>
      <c r="BL441" s="24" t="s">
        <v>151</v>
      </c>
      <c r="BM441" s="24" t="s">
        <v>2473</v>
      </c>
    </row>
    <row r="442" spans="2:65" s="1" customFormat="1" ht="13.5">
      <c r="B442" s="41"/>
      <c r="C442" s="63"/>
      <c r="D442" s="204" t="s">
        <v>153</v>
      </c>
      <c r="E442" s="63"/>
      <c r="F442" s="205" t="s">
        <v>1329</v>
      </c>
      <c r="G442" s="63"/>
      <c r="H442" s="63"/>
      <c r="I442" s="163"/>
      <c r="J442" s="63"/>
      <c r="K442" s="63"/>
      <c r="L442" s="61"/>
      <c r="M442" s="206"/>
      <c r="N442" s="42"/>
      <c r="O442" s="42"/>
      <c r="P442" s="42"/>
      <c r="Q442" s="42"/>
      <c r="R442" s="42"/>
      <c r="S442" s="42"/>
      <c r="T442" s="78"/>
      <c r="AT442" s="24" t="s">
        <v>153</v>
      </c>
      <c r="AU442" s="24" t="s">
        <v>82</v>
      </c>
    </row>
    <row r="443" spans="2:65" s="11" customFormat="1" ht="13.5">
      <c r="B443" s="207"/>
      <c r="C443" s="208"/>
      <c r="D443" s="204" t="s">
        <v>155</v>
      </c>
      <c r="E443" s="209" t="s">
        <v>21</v>
      </c>
      <c r="F443" s="210" t="s">
        <v>2474</v>
      </c>
      <c r="G443" s="208"/>
      <c r="H443" s="211">
        <v>8.8800000000000008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80</v>
      </c>
      <c r="AY443" s="217" t="s">
        <v>144</v>
      </c>
    </row>
    <row r="444" spans="2:65" s="1" customFormat="1" ht="16.5" customHeight="1">
      <c r="B444" s="41"/>
      <c r="C444" s="192" t="s">
        <v>1313</v>
      </c>
      <c r="D444" s="192" t="s">
        <v>146</v>
      </c>
      <c r="E444" s="193" t="s">
        <v>1333</v>
      </c>
      <c r="F444" s="194" t="s">
        <v>1334</v>
      </c>
      <c r="G444" s="195" t="s">
        <v>183</v>
      </c>
      <c r="H444" s="196">
        <v>2.64</v>
      </c>
      <c r="I444" s="197"/>
      <c r="J444" s="198">
        <f>ROUND(I444*H444,2)</f>
        <v>0</v>
      </c>
      <c r="K444" s="194" t="s">
        <v>150</v>
      </c>
      <c r="L444" s="61"/>
      <c r="M444" s="199" t="s">
        <v>21</v>
      </c>
      <c r="N444" s="200" t="s">
        <v>43</v>
      </c>
      <c r="O444" s="42"/>
      <c r="P444" s="201">
        <f>O444*H444</f>
        <v>0</v>
      </c>
      <c r="Q444" s="201">
        <v>2.4127200000000002</v>
      </c>
      <c r="R444" s="201">
        <f>Q444*H444</f>
        <v>6.3695808000000005</v>
      </c>
      <c r="S444" s="201">
        <v>0</v>
      </c>
      <c r="T444" s="202">
        <f>S444*H444</f>
        <v>0</v>
      </c>
      <c r="AR444" s="24" t="s">
        <v>151</v>
      </c>
      <c r="AT444" s="24" t="s">
        <v>146</v>
      </c>
      <c r="AU444" s="24" t="s">
        <v>82</v>
      </c>
      <c r="AY444" s="24" t="s">
        <v>144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24" t="s">
        <v>80</v>
      </c>
      <c r="BK444" s="203">
        <f>ROUND(I444*H444,2)</f>
        <v>0</v>
      </c>
      <c r="BL444" s="24" t="s">
        <v>151</v>
      </c>
      <c r="BM444" s="24" t="s">
        <v>2475</v>
      </c>
    </row>
    <row r="445" spans="2:65" s="1" customFormat="1" ht="13.5">
      <c r="B445" s="41"/>
      <c r="C445" s="63"/>
      <c r="D445" s="204" t="s">
        <v>153</v>
      </c>
      <c r="E445" s="63"/>
      <c r="F445" s="205" t="s">
        <v>1334</v>
      </c>
      <c r="G445" s="63"/>
      <c r="H445" s="63"/>
      <c r="I445" s="163"/>
      <c r="J445" s="63"/>
      <c r="K445" s="63"/>
      <c r="L445" s="61"/>
      <c r="M445" s="206"/>
      <c r="N445" s="42"/>
      <c r="O445" s="42"/>
      <c r="P445" s="42"/>
      <c r="Q445" s="42"/>
      <c r="R445" s="42"/>
      <c r="S445" s="42"/>
      <c r="T445" s="78"/>
      <c r="AT445" s="24" t="s">
        <v>153</v>
      </c>
      <c r="AU445" s="24" t="s">
        <v>82</v>
      </c>
    </row>
    <row r="446" spans="2:65" s="12" customFormat="1" ht="13.5">
      <c r="B446" s="219"/>
      <c r="C446" s="220"/>
      <c r="D446" s="204" t="s">
        <v>155</v>
      </c>
      <c r="E446" s="221" t="s">
        <v>21</v>
      </c>
      <c r="F446" s="222" t="s">
        <v>1336</v>
      </c>
      <c r="G446" s="220"/>
      <c r="H446" s="221" t="s">
        <v>21</v>
      </c>
      <c r="I446" s="223"/>
      <c r="J446" s="220"/>
      <c r="K446" s="220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155</v>
      </c>
      <c r="AU446" s="228" t="s">
        <v>82</v>
      </c>
      <c r="AV446" s="12" t="s">
        <v>80</v>
      </c>
      <c r="AW446" s="12" t="s">
        <v>35</v>
      </c>
      <c r="AX446" s="12" t="s">
        <v>72</v>
      </c>
      <c r="AY446" s="228" t="s">
        <v>144</v>
      </c>
    </row>
    <row r="447" spans="2:65" s="11" customFormat="1" ht="13.5">
      <c r="B447" s="207"/>
      <c r="C447" s="208"/>
      <c r="D447" s="204" t="s">
        <v>155</v>
      </c>
      <c r="E447" s="209" t="s">
        <v>21</v>
      </c>
      <c r="F447" s="210" t="s">
        <v>2064</v>
      </c>
      <c r="G447" s="208"/>
      <c r="H447" s="211">
        <v>2.64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80</v>
      </c>
      <c r="AY447" s="217" t="s">
        <v>144</v>
      </c>
    </row>
    <row r="448" spans="2:65" s="1" customFormat="1" ht="25.5" customHeight="1">
      <c r="B448" s="41"/>
      <c r="C448" s="192" t="s">
        <v>1320</v>
      </c>
      <c r="D448" s="192" t="s">
        <v>146</v>
      </c>
      <c r="E448" s="193" t="s">
        <v>1339</v>
      </c>
      <c r="F448" s="194" t="s">
        <v>1340</v>
      </c>
      <c r="G448" s="195" t="s">
        <v>149</v>
      </c>
      <c r="H448" s="196">
        <v>100.8</v>
      </c>
      <c r="I448" s="197"/>
      <c r="J448" s="198">
        <f>ROUND(I448*H448,2)</f>
        <v>0</v>
      </c>
      <c r="K448" s="194" t="s">
        <v>21</v>
      </c>
      <c r="L448" s="61"/>
      <c r="M448" s="199" t="s">
        <v>21</v>
      </c>
      <c r="N448" s="200" t="s">
        <v>43</v>
      </c>
      <c r="O448" s="42"/>
      <c r="P448" s="201">
        <f>O448*H448</f>
        <v>0</v>
      </c>
      <c r="Q448" s="201">
        <v>1E-3</v>
      </c>
      <c r="R448" s="201">
        <f>Q448*H448</f>
        <v>0.1008</v>
      </c>
      <c r="S448" s="201">
        <v>0</v>
      </c>
      <c r="T448" s="202">
        <f>S448*H448</f>
        <v>0</v>
      </c>
      <c r="AR448" s="24" t="s">
        <v>151</v>
      </c>
      <c r="AT448" s="24" t="s">
        <v>146</v>
      </c>
      <c r="AU448" s="24" t="s">
        <v>82</v>
      </c>
      <c r="AY448" s="24" t="s">
        <v>144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24" t="s">
        <v>80</v>
      </c>
      <c r="BK448" s="203">
        <f>ROUND(I448*H448,2)</f>
        <v>0</v>
      </c>
      <c r="BL448" s="24" t="s">
        <v>151</v>
      </c>
      <c r="BM448" s="24" t="s">
        <v>2476</v>
      </c>
    </row>
    <row r="449" spans="2:65" s="1" customFormat="1" ht="13.5">
      <c r="B449" s="41"/>
      <c r="C449" s="63"/>
      <c r="D449" s="204" t="s">
        <v>153</v>
      </c>
      <c r="E449" s="63"/>
      <c r="F449" s="205" t="s">
        <v>1340</v>
      </c>
      <c r="G449" s="63"/>
      <c r="H449" s="63"/>
      <c r="I449" s="163"/>
      <c r="J449" s="63"/>
      <c r="K449" s="63"/>
      <c r="L449" s="61"/>
      <c r="M449" s="206"/>
      <c r="N449" s="42"/>
      <c r="O449" s="42"/>
      <c r="P449" s="42"/>
      <c r="Q449" s="42"/>
      <c r="R449" s="42"/>
      <c r="S449" s="42"/>
      <c r="T449" s="78"/>
      <c r="AT449" s="24" t="s">
        <v>153</v>
      </c>
      <c r="AU449" s="24" t="s">
        <v>82</v>
      </c>
    </row>
    <row r="450" spans="2:65" s="12" customFormat="1" ht="27">
      <c r="B450" s="219"/>
      <c r="C450" s="220"/>
      <c r="D450" s="204" t="s">
        <v>155</v>
      </c>
      <c r="E450" s="221" t="s">
        <v>21</v>
      </c>
      <c r="F450" s="222" t="s">
        <v>1342</v>
      </c>
      <c r="G450" s="220"/>
      <c r="H450" s="221" t="s">
        <v>21</v>
      </c>
      <c r="I450" s="223"/>
      <c r="J450" s="220"/>
      <c r="K450" s="220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155</v>
      </c>
      <c r="AU450" s="228" t="s">
        <v>82</v>
      </c>
      <c r="AV450" s="12" t="s">
        <v>80</v>
      </c>
      <c r="AW450" s="12" t="s">
        <v>35</v>
      </c>
      <c r="AX450" s="12" t="s">
        <v>72</v>
      </c>
      <c r="AY450" s="228" t="s">
        <v>144</v>
      </c>
    </row>
    <row r="451" spans="2:65" s="11" customFormat="1" ht="13.5">
      <c r="B451" s="207"/>
      <c r="C451" s="208"/>
      <c r="D451" s="204" t="s">
        <v>155</v>
      </c>
      <c r="E451" s="209" t="s">
        <v>21</v>
      </c>
      <c r="F451" s="210" t="s">
        <v>2477</v>
      </c>
      <c r="G451" s="208"/>
      <c r="H451" s="211">
        <v>100.8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155</v>
      </c>
      <c r="AU451" s="217" t="s">
        <v>82</v>
      </c>
      <c r="AV451" s="11" t="s">
        <v>82</v>
      </c>
      <c r="AW451" s="11" t="s">
        <v>35</v>
      </c>
      <c r="AX451" s="11" t="s">
        <v>80</v>
      </c>
      <c r="AY451" s="217" t="s">
        <v>144</v>
      </c>
    </row>
    <row r="452" spans="2:65" s="1" customFormat="1" ht="16.5" customHeight="1">
      <c r="B452" s="41"/>
      <c r="C452" s="229" t="s">
        <v>1327</v>
      </c>
      <c r="D452" s="229" t="s">
        <v>273</v>
      </c>
      <c r="E452" s="230" t="s">
        <v>1345</v>
      </c>
      <c r="F452" s="231" t="s">
        <v>1346</v>
      </c>
      <c r="G452" s="232" t="s">
        <v>149</v>
      </c>
      <c r="H452" s="233">
        <v>115.92</v>
      </c>
      <c r="I452" s="234"/>
      <c r="J452" s="235">
        <f>ROUND(I452*H452,2)</f>
        <v>0</v>
      </c>
      <c r="K452" s="231" t="s">
        <v>150</v>
      </c>
      <c r="L452" s="236"/>
      <c r="M452" s="237" t="s">
        <v>21</v>
      </c>
      <c r="N452" s="238" t="s">
        <v>43</v>
      </c>
      <c r="O452" s="42"/>
      <c r="P452" s="201">
        <f>O452*H452</f>
        <v>0</v>
      </c>
      <c r="Q452" s="201">
        <v>2.4199999999999998E-3</v>
      </c>
      <c r="R452" s="201">
        <f>Q452*H452</f>
        <v>0.28052640000000001</v>
      </c>
      <c r="S452" s="201">
        <v>0</v>
      </c>
      <c r="T452" s="202">
        <f>S452*H452</f>
        <v>0</v>
      </c>
      <c r="AR452" s="24" t="s">
        <v>193</v>
      </c>
      <c r="AT452" s="24" t="s">
        <v>273</v>
      </c>
      <c r="AU452" s="24" t="s">
        <v>82</v>
      </c>
      <c r="AY452" s="24" t="s">
        <v>144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80</v>
      </c>
      <c r="BK452" s="203">
        <f>ROUND(I452*H452,2)</f>
        <v>0</v>
      </c>
      <c r="BL452" s="24" t="s">
        <v>151</v>
      </c>
      <c r="BM452" s="24" t="s">
        <v>2478</v>
      </c>
    </row>
    <row r="453" spans="2:65" s="1" customFormat="1" ht="13.5">
      <c r="B453" s="41"/>
      <c r="C453" s="63"/>
      <c r="D453" s="204" t="s">
        <v>153</v>
      </c>
      <c r="E453" s="63"/>
      <c r="F453" s="205" t="s">
        <v>1346</v>
      </c>
      <c r="G453" s="63"/>
      <c r="H453" s="63"/>
      <c r="I453" s="163"/>
      <c r="J453" s="63"/>
      <c r="K453" s="63"/>
      <c r="L453" s="61"/>
      <c r="M453" s="206"/>
      <c r="N453" s="42"/>
      <c r="O453" s="42"/>
      <c r="P453" s="42"/>
      <c r="Q453" s="42"/>
      <c r="R453" s="42"/>
      <c r="S453" s="42"/>
      <c r="T453" s="78"/>
      <c r="AT453" s="24" t="s">
        <v>153</v>
      </c>
      <c r="AU453" s="24" t="s">
        <v>82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2479</v>
      </c>
      <c r="G454" s="208"/>
      <c r="H454" s="211">
        <v>115.92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80</v>
      </c>
      <c r="AY454" s="217" t="s">
        <v>144</v>
      </c>
    </row>
    <row r="455" spans="2:65" s="1" customFormat="1" ht="16.5" customHeight="1">
      <c r="B455" s="41"/>
      <c r="C455" s="192" t="s">
        <v>1332</v>
      </c>
      <c r="D455" s="192" t="s">
        <v>146</v>
      </c>
      <c r="E455" s="193" t="s">
        <v>1350</v>
      </c>
      <c r="F455" s="194" t="s">
        <v>1351</v>
      </c>
      <c r="G455" s="195" t="s">
        <v>183</v>
      </c>
      <c r="H455" s="196">
        <v>13.288</v>
      </c>
      <c r="I455" s="197"/>
      <c r="J455" s="198">
        <f>ROUND(I455*H455,2)</f>
        <v>0</v>
      </c>
      <c r="K455" s="194" t="s">
        <v>150</v>
      </c>
      <c r="L455" s="61"/>
      <c r="M455" s="199" t="s">
        <v>21</v>
      </c>
      <c r="N455" s="200" t="s">
        <v>43</v>
      </c>
      <c r="O455" s="42"/>
      <c r="P455" s="201">
        <f>O455*H455</f>
        <v>0</v>
      </c>
      <c r="Q455" s="201">
        <v>2.4142999999999999</v>
      </c>
      <c r="R455" s="201">
        <f>Q455*H455</f>
        <v>32.081218399999997</v>
      </c>
      <c r="S455" s="201">
        <v>0</v>
      </c>
      <c r="T455" s="202">
        <f>S455*H455</f>
        <v>0</v>
      </c>
      <c r="AR455" s="24" t="s">
        <v>151</v>
      </c>
      <c r="AT455" s="24" t="s">
        <v>146</v>
      </c>
      <c r="AU455" s="24" t="s">
        <v>82</v>
      </c>
      <c r="AY455" s="24" t="s">
        <v>144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80</v>
      </c>
      <c r="BK455" s="203">
        <f>ROUND(I455*H455,2)</f>
        <v>0</v>
      </c>
      <c r="BL455" s="24" t="s">
        <v>151</v>
      </c>
      <c r="BM455" s="24" t="s">
        <v>2480</v>
      </c>
    </row>
    <row r="456" spans="2:65" s="1" customFormat="1" ht="13.5">
      <c r="B456" s="41"/>
      <c r="C456" s="63"/>
      <c r="D456" s="204" t="s">
        <v>153</v>
      </c>
      <c r="E456" s="63"/>
      <c r="F456" s="205" t="s">
        <v>1351</v>
      </c>
      <c r="G456" s="63"/>
      <c r="H456" s="63"/>
      <c r="I456" s="163"/>
      <c r="J456" s="63"/>
      <c r="K456" s="63"/>
      <c r="L456" s="61"/>
      <c r="M456" s="206"/>
      <c r="N456" s="42"/>
      <c r="O456" s="42"/>
      <c r="P456" s="42"/>
      <c r="Q456" s="42"/>
      <c r="R456" s="42"/>
      <c r="S456" s="42"/>
      <c r="T456" s="78"/>
      <c r="AT456" s="24" t="s">
        <v>153</v>
      </c>
      <c r="AU456" s="24" t="s">
        <v>82</v>
      </c>
    </row>
    <row r="457" spans="2:65" s="12" customFormat="1" ht="13.5">
      <c r="B457" s="219"/>
      <c r="C457" s="220"/>
      <c r="D457" s="204" t="s">
        <v>155</v>
      </c>
      <c r="E457" s="221" t="s">
        <v>21</v>
      </c>
      <c r="F457" s="222" t="s">
        <v>1353</v>
      </c>
      <c r="G457" s="220"/>
      <c r="H457" s="221" t="s">
        <v>21</v>
      </c>
      <c r="I457" s="223"/>
      <c r="J457" s="220"/>
      <c r="K457" s="220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155</v>
      </c>
      <c r="AU457" s="228" t="s">
        <v>82</v>
      </c>
      <c r="AV457" s="12" t="s">
        <v>80</v>
      </c>
      <c r="AW457" s="12" t="s">
        <v>35</v>
      </c>
      <c r="AX457" s="12" t="s">
        <v>72</v>
      </c>
      <c r="AY457" s="228" t="s">
        <v>144</v>
      </c>
    </row>
    <row r="458" spans="2:65" s="11" customFormat="1" ht="13.5">
      <c r="B458" s="207"/>
      <c r="C458" s="208"/>
      <c r="D458" s="204" t="s">
        <v>155</v>
      </c>
      <c r="E458" s="209" t="s">
        <v>21</v>
      </c>
      <c r="F458" s="210" t="s">
        <v>2481</v>
      </c>
      <c r="G458" s="208"/>
      <c r="H458" s="211">
        <v>4.8879999999999999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155</v>
      </c>
      <c r="AU458" s="217" t="s">
        <v>82</v>
      </c>
      <c r="AV458" s="11" t="s">
        <v>82</v>
      </c>
      <c r="AW458" s="11" t="s">
        <v>35</v>
      </c>
      <c r="AX458" s="11" t="s">
        <v>72</v>
      </c>
      <c r="AY458" s="217" t="s">
        <v>144</v>
      </c>
    </row>
    <row r="459" spans="2:65" s="12" customFormat="1" ht="13.5">
      <c r="B459" s="219"/>
      <c r="C459" s="220"/>
      <c r="D459" s="204" t="s">
        <v>155</v>
      </c>
      <c r="E459" s="221" t="s">
        <v>21</v>
      </c>
      <c r="F459" s="222" t="s">
        <v>2482</v>
      </c>
      <c r="G459" s="220"/>
      <c r="H459" s="221" t="s">
        <v>21</v>
      </c>
      <c r="I459" s="223"/>
      <c r="J459" s="220"/>
      <c r="K459" s="220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155</v>
      </c>
      <c r="AU459" s="228" t="s">
        <v>82</v>
      </c>
      <c r="AV459" s="12" t="s">
        <v>80</v>
      </c>
      <c r="AW459" s="12" t="s">
        <v>35</v>
      </c>
      <c r="AX459" s="12" t="s">
        <v>72</v>
      </c>
      <c r="AY459" s="228" t="s">
        <v>144</v>
      </c>
    </row>
    <row r="460" spans="2:65" s="11" customFormat="1" ht="13.5">
      <c r="B460" s="207"/>
      <c r="C460" s="208"/>
      <c r="D460" s="204" t="s">
        <v>155</v>
      </c>
      <c r="E460" s="209" t="s">
        <v>21</v>
      </c>
      <c r="F460" s="210" t="s">
        <v>2483</v>
      </c>
      <c r="G460" s="208"/>
      <c r="H460" s="211">
        <v>8.4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155</v>
      </c>
      <c r="AU460" s="217" t="s">
        <v>82</v>
      </c>
      <c r="AV460" s="11" t="s">
        <v>82</v>
      </c>
      <c r="AW460" s="11" t="s">
        <v>35</v>
      </c>
      <c r="AX460" s="11" t="s">
        <v>72</v>
      </c>
      <c r="AY460" s="217" t="s">
        <v>144</v>
      </c>
    </row>
    <row r="461" spans="2:65" s="13" customFormat="1" ht="13.5">
      <c r="B461" s="245"/>
      <c r="C461" s="246"/>
      <c r="D461" s="204" t="s">
        <v>155</v>
      </c>
      <c r="E461" s="247" t="s">
        <v>21</v>
      </c>
      <c r="F461" s="248" t="s">
        <v>947</v>
      </c>
      <c r="G461" s="246"/>
      <c r="H461" s="249">
        <v>13.288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155</v>
      </c>
      <c r="AU461" s="255" t="s">
        <v>82</v>
      </c>
      <c r="AV461" s="13" t="s">
        <v>151</v>
      </c>
      <c r="AW461" s="13" t="s">
        <v>35</v>
      </c>
      <c r="AX461" s="13" t="s">
        <v>80</v>
      </c>
      <c r="AY461" s="255" t="s">
        <v>144</v>
      </c>
    </row>
    <row r="462" spans="2:65" s="1" customFormat="1" ht="16.5" customHeight="1">
      <c r="B462" s="41"/>
      <c r="C462" s="192" t="s">
        <v>1338</v>
      </c>
      <c r="D462" s="192" t="s">
        <v>146</v>
      </c>
      <c r="E462" s="193" t="s">
        <v>1356</v>
      </c>
      <c r="F462" s="194" t="s">
        <v>1357</v>
      </c>
      <c r="G462" s="195" t="s">
        <v>149</v>
      </c>
      <c r="H462" s="196">
        <v>66.44</v>
      </c>
      <c r="I462" s="197"/>
      <c r="J462" s="198">
        <f>ROUND(I462*H462,2)</f>
        <v>0</v>
      </c>
      <c r="K462" s="194" t="s">
        <v>150</v>
      </c>
      <c r="L462" s="61"/>
      <c r="M462" s="199" t="s">
        <v>21</v>
      </c>
      <c r="N462" s="200" t="s">
        <v>43</v>
      </c>
      <c r="O462" s="42"/>
      <c r="P462" s="201">
        <f>O462*H462</f>
        <v>0</v>
      </c>
      <c r="Q462" s="201">
        <v>0</v>
      </c>
      <c r="R462" s="201">
        <f>Q462*H462</f>
        <v>0</v>
      </c>
      <c r="S462" s="201">
        <v>0</v>
      </c>
      <c r="T462" s="202">
        <f>S462*H462</f>
        <v>0</v>
      </c>
      <c r="AR462" s="24" t="s">
        <v>151</v>
      </c>
      <c r="AT462" s="24" t="s">
        <v>146</v>
      </c>
      <c r="AU462" s="24" t="s">
        <v>82</v>
      </c>
      <c r="AY462" s="24" t="s">
        <v>144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4" t="s">
        <v>80</v>
      </c>
      <c r="BK462" s="203">
        <f>ROUND(I462*H462,2)</f>
        <v>0</v>
      </c>
      <c r="BL462" s="24" t="s">
        <v>151</v>
      </c>
      <c r="BM462" s="24" t="s">
        <v>2484</v>
      </c>
    </row>
    <row r="463" spans="2:65" s="1" customFormat="1" ht="13.5">
      <c r="B463" s="41"/>
      <c r="C463" s="63"/>
      <c r="D463" s="204" t="s">
        <v>153</v>
      </c>
      <c r="E463" s="63"/>
      <c r="F463" s="205" t="s">
        <v>1357</v>
      </c>
      <c r="G463" s="63"/>
      <c r="H463" s="63"/>
      <c r="I463" s="163"/>
      <c r="J463" s="63"/>
      <c r="K463" s="63"/>
      <c r="L463" s="61"/>
      <c r="M463" s="206"/>
      <c r="N463" s="42"/>
      <c r="O463" s="42"/>
      <c r="P463" s="42"/>
      <c r="Q463" s="42"/>
      <c r="R463" s="42"/>
      <c r="S463" s="42"/>
      <c r="T463" s="78"/>
      <c r="AT463" s="24" t="s">
        <v>153</v>
      </c>
      <c r="AU463" s="24" t="s">
        <v>82</v>
      </c>
    </row>
    <row r="464" spans="2:65" s="12" customFormat="1" ht="13.5">
      <c r="B464" s="219"/>
      <c r="C464" s="220"/>
      <c r="D464" s="204" t="s">
        <v>155</v>
      </c>
      <c r="E464" s="221" t="s">
        <v>21</v>
      </c>
      <c r="F464" s="222" t="s">
        <v>1353</v>
      </c>
      <c r="G464" s="220"/>
      <c r="H464" s="221" t="s">
        <v>21</v>
      </c>
      <c r="I464" s="223"/>
      <c r="J464" s="220"/>
      <c r="K464" s="220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155</v>
      </c>
      <c r="AU464" s="228" t="s">
        <v>82</v>
      </c>
      <c r="AV464" s="12" t="s">
        <v>80</v>
      </c>
      <c r="AW464" s="12" t="s">
        <v>35</v>
      </c>
      <c r="AX464" s="12" t="s">
        <v>72</v>
      </c>
      <c r="AY464" s="228" t="s">
        <v>144</v>
      </c>
    </row>
    <row r="465" spans="2:65" s="11" customFormat="1" ht="13.5">
      <c r="B465" s="207"/>
      <c r="C465" s="208"/>
      <c r="D465" s="204" t="s">
        <v>155</v>
      </c>
      <c r="E465" s="209" t="s">
        <v>21</v>
      </c>
      <c r="F465" s="210" t="s">
        <v>2485</v>
      </c>
      <c r="G465" s="208"/>
      <c r="H465" s="211">
        <v>24.44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155</v>
      </c>
      <c r="AU465" s="217" t="s">
        <v>82</v>
      </c>
      <c r="AV465" s="11" t="s">
        <v>82</v>
      </c>
      <c r="AW465" s="11" t="s">
        <v>35</v>
      </c>
      <c r="AX465" s="11" t="s">
        <v>72</v>
      </c>
      <c r="AY465" s="217" t="s">
        <v>144</v>
      </c>
    </row>
    <row r="466" spans="2:65" s="11" customFormat="1" ht="13.5">
      <c r="B466" s="207"/>
      <c r="C466" s="208"/>
      <c r="D466" s="204" t="s">
        <v>155</v>
      </c>
      <c r="E466" s="209" t="s">
        <v>21</v>
      </c>
      <c r="F466" s="210" t="s">
        <v>2486</v>
      </c>
      <c r="G466" s="208"/>
      <c r="H466" s="211">
        <v>42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72</v>
      </c>
      <c r="AY466" s="217" t="s">
        <v>144</v>
      </c>
    </row>
    <row r="467" spans="2:65" s="13" customFormat="1" ht="13.5">
      <c r="B467" s="245"/>
      <c r="C467" s="246"/>
      <c r="D467" s="204" t="s">
        <v>155</v>
      </c>
      <c r="E467" s="247" t="s">
        <v>21</v>
      </c>
      <c r="F467" s="248" t="s">
        <v>947</v>
      </c>
      <c r="G467" s="246"/>
      <c r="H467" s="249">
        <v>66.44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155</v>
      </c>
      <c r="AU467" s="255" t="s">
        <v>82</v>
      </c>
      <c r="AV467" s="13" t="s">
        <v>151</v>
      </c>
      <c r="AW467" s="13" t="s">
        <v>35</v>
      </c>
      <c r="AX467" s="13" t="s">
        <v>80</v>
      </c>
      <c r="AY467" s="255" t="s">
        <v>144</v>
      </c>
    </row>
    <row r="468" spans="2:65" s="1" customFormat="1" ht="25.5" customHeight="1">
      <c r="B468" s="41"/>
      <c r="C468" s="192" t="s">
        <v>1344</v>
      </c>
      <c r="D468" s="192" t="s">
        <v>146</v>
      </c>
      <c r="E468" s="193" t="s">
        <v>1361</v>
      </c>
      <c r="F468" s="194" t="s">
        <v>1362</v>
      </c>
      <c r="G468" s="195" t="s">
        <v>149</v>
      </c>
      <c r="H468" s="196">
        <v>31.184999999999999</v>
      </c>
      <c r="I468" s="197"/>
      <c r="J468" s="198">
        <f>ROUND(I468*H468,2)</f>
        <v>0</v>
      </c>
      <c r="K468" s="194" t="s">
        <v>1952</v>
      </c>
      <c r="L468" s="61"/>
      <c r="M468" s="199" t="s">
        <v>21</v>
      </c>
      <c r="N468" s="200" t="s">
        <v>43</v>
      </c>
      <c r="O468" s="42"/>
      <c r="P468" s="201">
        <f>O468*H468</f>
        <v>0</v>
      </c>
      <c r="Q468" s="201">
        <v>1.0311999999999999</v>
      </c>
      <c r="R468" s="201">
        <f>Q468*H468</f>
        <v>32.157971999999994</v>
      </c>
      <c r="S468" s="201">
        <v>0</v>
      </c>
      <c r="T468" s="202">
        <f>S468*H468</f>
        <v>0</v>
      </c>
      <c r="AR468" s="24" t="s">
        <v>151</v>
      </c>
      <c r="AT468" s="24" t="s">
        <v>146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2487</v>
      </c>
    </row>
    <row r="469" spans="2:65" s="1" customFormat="1" ht="27">
      <c r="B469" s="41"/>
      <c r="C469" s="63"/>
      <c r="D469" s="204" t="s">
        <v>153</v>
      </c>
      <c r="E469" s="63"/>
      <c r="F469" s="205" t="s">
        <v>1362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2" customFormat="1" ht="27">
      <c r="B470" s="219"/>
      <c r="C470" s="220"/>
      <c r="D470" s="204" t="s">
        <v>155</v>
      </c>
      <c r="E470" s="221" t="s">
        <v>21</v>
      </c>
      <c r="F470" s="222" t="s">
        <v>1364</v>
      </c>
      <c r="G470" s="220"/>
      <c r="H470" s="221" t="s">
        <v>21</v>
      </c>
      <c r="I470" s="223"/>
      <c r="J470" s="220"/>
      <c r="K470" s="220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155</v>
      </c>
      <c r="AU470" s="228" t="s">
        <v>82</v>
      </c>
      <c r="AV470" s="12" t="s">
        <v>80</v>
      </c>
      <c r="AW470" s="12" t="s">
        <v>35</v>
      </c>
      <c r="AX470" s="12" t="s">
        <v>72</v>
      </c>
      <c r="AY470" s="228" t="s">
        <v>144</v>
      </c>
    </row>
    <row r="471" spans="2:65" s="11" customFormat="1" ht="13.5">
      <c r="B471" s="207"/>
      <c r="C471" s="208"/>
      <c r="D471" s="204" t="s">
        <v>155</v>
      </c>
      <c r="E471" s="209" t="s">
        <v>21</v>
      </c>
      <c r="F471" s="210" t="s">
        <v>1365</v>
      </c>
      <c r="G471" s="208"/>
      <c r="H471" s="211">
        <v>6.4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155</v>
      </c>
      <c r="AU471" s="217" t="s">
        <v>82</v>
      </c>
      <c r="AV471" s="11" t="s">
        <v>82</v>
      </c>
      <c r="AW471" s="11" t="s">
        <v>35</v>
      </c>
      <c r="AX471" s="11" t="s">
        <v>72</v>
      </c>
      <c r="AY471" s="217" t="s">
        <v>144</v>
      </c>
    </row>
    <row r="472" spans="2:65" s="11" customFormat="1" ht="13.5">
      <c r="B472" s="207"/>
      <c r="C472" s="208"/>
      <c r="D472" s="204" t="s">
        <v>155</v>
      </c>
      <c r="E472" s="209" t="s">
        <v>21</v>
      </c>
      <c r="F472" s="210" t="s">
        <v>2488</v>
      </c>
      <c r="G472" s="208"/>
      <c r="H472" s="211">
        <v>24.785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155</v>
      </c>
      <c r="AU472" s="217" t="s">
        <v>82</v>
      </c>
      <c r="AV472" s="11" t="s">
        <v>82</v>
      </c>
      <c r="AW472" s="11" t="s">
        <v>35</v>
      </c>
      <c r="AX472" s="11" t="s">
        <v>72</v>
      </c>
      <c r="AY472" s="217" t="s">
        <v>144</v>
      </c>
    </row>
    <row r="473" spans="2:65" s="13" customFormat="1" ht="13.5">
      <c r="B473" s="245"/>
      <c r="C473" s="246"/>
      <c r="D473" s="204" t="s">
        <v>155</v>
      </c>
      <c r="E473" s="247" t="s">
        <v>21</v>
      </c>
      <c r="F473" s="248" t="s">
        <v>947</v>
      </c>
      <c r="G473" s="246"/>
      <c r="H473" s="249">
        <v>31.184999999999999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155</v>
      </c>
      <c r="AU473" s="255" t="s">
        <v>82</v>
      </c>
      <c r="AV473" s="13" t="s">
        <v>151</v>
      </c>
      <c r="AW473" s="13" t="s">
        <v>35</v>
      </c>
      <c r="AX473" s="13" t="s">
        <v>80</v>
      </c>
      <c r="AY473" s="255" t="s">
        <v>144</v>
      </c>
    </row>
    <row r="474" spans="2:65" s="1" customFormat="1" ht="25.5" customHeight="1">
      <c r="B474" s="41"/>
      <c r="C474" s="192" t="s">
        <v>1349</v>
      </c>
      <c r="D474" s="192" t="s">
        <v>146</v>
      </c>
      <c r="E474" s="193" t="s">
        <v>1368</v>
      </c>
      <c r="F474" s="194" t="s">
        <v>1369</v>
      </c>
      <c r="G474" s="195" t="s">
        <v>149</v>
      </c>
      <c r="H474" s="196">
        <v>66</v>
      </c>
      <c r="I474" s="197"/>
      <c r="J474" s="198">
        <f>ROUND(I474*H474,2)</f>
        <v>0</v>
      </c>
      <c r="K474" s="194" t="s">
        <v>150</v>
      </c>
      <c r="L474" s="61"/>
      <c r="M474" s="199" t="s">
        <v>21</v>
      </c>
      <c r="N474" s="200" t="s">
        <v>43</v>
      </c>
      <c r="O474" s="42"/>
      <c r="P474" s="201">
        <f>O474*H474</f>
        <v>0</v>
      </c>
      <c r="Q474" s="201">
        <v>0.40242</v>
      </c>
      <c r="R474" s="201">
        <f>Q474*H474</f>
        <v>26.559719999999999</v>
      </c>
      <c r="S474" s="201">
        <v>0</v>
      </c>
      <c r="T474" s="202">
        <f>S474*H474</f>
        <v>0</v>
      </c>
      <c r="AR474" s="24" t="s">
        <v>151</v>
      </c>
      <c r="AT474" s="24" t="s">
        <v>146</v>
      </c>
      <c r="AU474" s="24" t="s">
        <v>82</v>
      </c>
      <c r="AY474" s="24" t="s">
        <v>144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4" t="s">
        <v>80</v>
      </c>
      <c r="BK474" s="203">
        <f>ROUND(I474*H474,2)</f>
        <v>0</v>
      </c>
      <c r="BL474" s="24" t="s">
        <v>151</v>
      </c>
      <c r="BM474" s="24" t="s">
        <v>2489</v>
      </c>
    </row>
    <row r="475" spans="2:65" s="1" customFormat="1" ht="13.5">
      <c r="B475" s="41"/>
      <c r="C475" s="63"/>
      <c r="D475" s="204" t="s">
        <v>153</v>
      </c>
      <c r="E475" s="63"/>
      <c r="F475" s="205" t="s">
        <v>1369</v>
      </c>
      <c r="G475" s="63"/>
      <c r="H475" s="63"/>
      <c r="I475" s="163"/>
      <c r="J475" s="63"/>
      <c r="K475" s="63"/>
      <c r="L475" s="61"/>
      <c r="M475" s="206"/>
      <c r="N475" s="42"/>
      <c r="O475" s="42"/>
      <c r="P475" s="42"/>
      <c r="Q475" s="42"/>
      <c r="R475" s="42"/>
      <c r="S475" s="42"/>
      <c r="T475" s="78"/>
      <c r="AT475" s="24" t="s">
        <v>153</v>
      </c>
      <c r="AU475" s="24" t="s">
        <v>82</v>
      </c>
    </row>
    <row r="476" spans="2:65" s="12" customFormat="1" ht="27">
      <c r="B476" s="219"/>
      <c r="C476" s="220"/>
      <c r="D476" s="204" t="s">
        <v>155</v>
      </c>
      <c r="E476" s="221" t="s">
        <v>21</v>
      </c>
      <c r="F476" s="222" t="s">
        <v>1371</v>
      </c>
      <c r="G476" s="220"/>
      <c r="H476" s="221" t="s">
        <v>21</v>
      </c>
      <c r="I476" s="223"/>
      <c r="J476" s="220"/>
      <c r="K476" s="220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155</v>
      </c>
      <c r="AU476" s="228" t="s">
        <v>82</v>
      </c>
      <c r="AV476" s="12" t="s">
        <v>80</v>
      </c>
      <c r="AW476" s="12" t="s">
        <v>35</v>
      </c>
      <c r="AX476" s="12" t="s">
        <v>72</v>
      </c>
      <c r="AY476" s="228" t="s">
        <v>144</v>
      </c>
    </row>
    <row r="477" spans="2:65" s="12" customFormat="1" ht="27">
      <c r="B477" s="219"/>
      <c r="C477" s="220"/>
      <c r="D477" s="204" t="s">
        <v>155</v>
      </c>
      <c r="E477" s="221" t="s">
        <v>21</v>
      </c>
      <c r="F477" s="222" t="s">
        <v>1372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 ht="13.5">
      <c r="B478" s="207"/>
      <c r="C478" s="208"/>
      <c r="D478" s="204" t="s">
        <v>155</v>
      </c>
      <c r="E478" s="209" t="s">
        <v>21</v>
      </c>
      <c r="F478" s="210" t="s">
        <v>2490</v>
      </c>
      <c r="G478" s="208"/>
      <c r="H478" s="211">
        <v>66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16.5" customHeight="1">
      <c r="B479" s="41"/>
      <c r="C479" s="229" t="s">
        <v>1355</v>
      </c>
      <c r="D479" s="229" t="s">
        <v>273</v>
      </c>
      <c r="E479" s="230" t="s">
        <v>1375</v>
      </c>
      <c r="F479" s="231" t="s">
        <v>1376</v>
      </c>
      <c r="G479" s="232" t="s">
        <v>310</v>
      </c>
      <c r="H479" s="233">
        <v>22.338000000000001</v>
      </c>
      <c r="I479" s="234"/>
      <c r="J479" s="235">
        <f>ROUND(I479*H479,2)</f>
        <v>0</v>
      </c>
      <c r="K479" s="231" t="s">
        <v>150</v>
      </c>
      <c r="L479" s="236"/>
      <c r="M479" s="237" t="s">
        <v>21</v>
      </c>
      <c r="N479" s="238" t="s">
        <v>43</v>
      </c>
      <c r="O479" s="42"/>
      <c r="P479" s="201">
        <f>O479*H479</f>
        <v>0</v>
      </c>
      <c r="Q479" s="201">
        <v>1</v>
      </c>
      <c r="R479" s="201">
        <f>Q479*H479</f>
        <v>22.338000000000001</v>
      </c>
      <c r="S479" s="201">
        <v>0</v>
      </c>
      <c r="T479" s="202">
        <f>S479*H479</f>
        <v>0</v>
      </c>
      <c r="AR479" s="24" t="s">
        <v>193</v>
      </c>
      <c r="AT479" s="24" t="s">
        <v>273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2491</v>
      </c>
    </row>
    <row r="480" spans="2:65" s="1" customFormat="1" ht="13.5">
      <c r="B480" s="41"/>
      <c r="C480" s="63"/>
      <c r="D480" s="204" t="s">
        <v>153</v>
      </c>
      <c r="E480" s="63"/>
      <c r="F480" s="205" t="s">
        <v>1376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1" customFormat="1" ht="13.5">
      <c r="B481" s="207"/>
      <c r="C481" s="208"/>
      <c r="D481" s="204" t="s">
        <v>155</v>
      </c>
      <c r="E481" s="209" t="s">
        <v>21</v>
      </c>
      <c r="F481" s="210" t="s">
        <v>2492</v>
      </c>
      <c r="G481" s="208"/>
      <c r="H481" s="211">
        <v>22.338000000000001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0" customFormat="1" ht="29.85" customHeight="1">
      <c r="B482" s="176"/>
      <c r="C482" s="177"/>
      <c r="D482" s="178" t="s">
        <v>71</v>
      </c>
      <c r="E482" s="190" t="s">
        <v>174</v>
      </c>
      <c r="F482" s="190" t="s">
        <v>1379</v>
      </c>
      <c r="G482" s="177"/>
      <c r="H482" s="177"/>
      <c r="I482" s="180"/>
      <c r="J482" s="191">
        <f>BK482</f>
        <v>0</v>
      </c>
      <c r="K482" s="177"/>
      <c r="L482" s="182"/>
      <c r="M482" s="183"/>
      <c r="N482" s="184"/>
      <c r="O482" s="184"/>
      <c r="P482" s="185">
        <f>SUM(P483:P541)</f>
        <v>0</v>
      </c>
      <c r="Q482" s="184"/>
      <c r="R482" s="185">
        <f>SUM(R483:R541)</f>
        <v>57.056379200000002</v>
      </c>
      <c r="S482" s="184"/>
      <c r="T482" s="186">
        <f>SUM(T483:T541)</f>
        <v>0</v>
      </c>
      <c r="AR482" s="187" t="s">
        <v>80</v>
      </c>
      <c r="AT482" s="188" t="s">
        <v>71</v>
      </c>
      <c r="AU482" s="188" t="s">
        <v>80</v>
      </c>
      <c r="AY482" s="187" t="s">
        <v>144</v>
      </c>
      <c r="BK482" s="189">
        <f>SUM(BK483:BK541)</f>
        <v>0</v>
      </c>
    </row>
    <row r="483" spans="2:65" s="1" customFormat="1" ht="16.5" customHeight="1">
      <c r="B483" s="41"/>
      <c r="C483" s="192" t="s">
        <v>1360</v>
      </c>
      <c r="D483" s="192" t="s">
        <v>146</v>
      </c>
      <c r="E483" s="193" t="s">
        <v>417</v>
      </c>
      <c r="F483" s="194" t="s">
        <v>418</v>
      </c>
      <c r="G483" s="195" t="s">
        <v>149</v>
      </c>
      <c r="H483" s="196">
        <v>184</v>
      </c>
      <c r="I483" s="197"/>
      <c r="J483" s="198">
        <f>ROUND(I483*H483,2)</f>
        <v>0</v>
      </c>
      <c r="K483" s="194" t="s">
        <v>150</v>
      </c>
      <c r="L483" s="61"/>
      <c r="M483" s="199" t="s">
        <v>21</v>
      </c>
      <c r="N483" s="200" t="s">
        <v>43</v>
      </c>
      <c r="O483" s="42"/>
      <c r="P483" s="201">
        <f>O483*H483</f>
        <v>0</v>
      </c>
      <c r="Q483" s="201">
        <v>0.27994000000000002</v>
      </c>
      <c r="R483" s="201">
        <f>Q483*H483</f>
        <v>51.508960000000002</v>
      </c>
      <c r="S483" s="201">
        <v>0</v>
      </c>
      <c r="T483" s="202">
        <f>S483*H483</f>
        <v>0</v>
      </c>
      <c r="AR483" s="24" t="s">
        <v>151</v>
      </c>
      <c r="AT483" s="24" t="s">
        <v>146</v>
      </c>
      <c r="AU483" s="24" t="s">
        <v>82</v>
      </c>
      <c r="AY483" s="24" t="s">
        <v>144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80</v>
      </c>
      <c r="BK483" s="203">
        <f>ROUND(I483*H483,2)</f>
        <v>0</v>
      </c>
      <c r="BL483" s="24" t="s">
        <v>151</v>
      </c>
      <c r="BM483" s="24" t="s">
        <v>2493</v>
      </c>
    </row>
    <row r="484" spans="2:65" s="1" customFormat="1" ht="13.5">
      <c r="B484" s="41"/>
      <c r="C484" s="63"/>
      <c r="D484" s="204" t="s">
        <v>153</v>
      </c>
      <c r="E484" s="63"/>
      <c r="F484" s="205" t="s">
        <v>418</v>
      </c>
      <c r="G484" s="63"/>
      <c r="H484" s="63"/>
      <c r="I484" s="163"/>
      <c r="J484" s="63"/>
      <c r="K484" s="63"/>
      <c r="L484" s="61"/>
      <c r="M484" s="206"/>
      <c r="N484" s="42"/>
      <c r="O484" s="42"/>
      <c r="P484" s="42"/>
      <c r="Q484" s="42"/>
      <c r="R484" s="42"/>
      <c r="S484" s="42"/>
      <c r="T484" s="78"/>
      <c r="AT484" s="24" t="s">
        <v>153</v>
      </c>
      <c r="AU484" s="24" t="s">
        <v>82</v>
      </c>
    </row>
    <row r="485" spans="2:65" s="12" customFormat="1" ht="13.5">
      <c r="B485" s="219"/>
      <c r="C485" s="220"/>
      <c r="D485" s="204" t="s">
        <v>155</v>
      </c>
      <c r="E485" s="221" t="s">
        <v>21</v>
      </c>
      <c r="F485" s="222" t="s">
        <v>420</v>
      </c>
      <c r="G485" s="220"/>
      <c r="H485" s="221" t="s">
        <v>21</v>
      </c>
      <c r="I485" s="223"/>
      <c r="J485" s="220"/>
      <c r="K485" s="220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155</v>
      </c>
      <c r="AU485" s="228" t="s">
        <v>82</v>
      </c>
      <c r="AV485" s="12" t="s">
        <v>80</v>
      </c>
      <c r="AW485" s="12" t="s">
        <v>35</v>
      </c>
      <c r="AX485" s="12" t="s">
        <v>72</v>
      </c>
      <c r="AY485" s="228" t="s">
        <v>144</v>
      </c>
    </row>
    <row r="486" spans="2:65" s="11" customFormat="1" ht="13.5">
      <c r="B486" s="207"/>
      <c r="C486" s="208"/>
      <c r="D486" s="204" t="s">
        <v>155</v>
      </c>
      <c r="E486" s="209" t="s">
        <v>21</v>
      </c>
      <c r="F486" s="210" t="s">
        <v>2494</v>
      </c>
      <c r="G486" s="208"/>
      <c r="H486" s="211">
        <v>184</v>
      </c>
      <c r="I486" s="212"/>
      <c r="J486" s="208"/>
      <c r="K486" s="208"/>
      <c r="L486" s="213"/>
      <c r="M486" s="214"/>
      <c r="N486" s="215"/>
      <c r="O486" s="215"/>
      <c r="P486" s="215"/>
      <c r="Q486" s="215"/>
      <c r="R486" s="215"/>
      <c r="S486" s="215"/>
      <c r="T486" s="216"/>
      <c r="AT486" s="217" t="s">
        <v>155</v>
      </c>
      <c r="AU486" s="217" t="s">
        <v>82</v>
      </c>
      <c r="AV486" s="11" t="s">
        <v>82</v>
      </c>
      <c r="AW486" s="11" t="s">
        <v>35</v>
      </c>
      <c r="AX486" s="11" t="s">
        <v>80</v>
      </c>
      <c r="AY486" s="217" t="s">
        <v>144</v>
      </c>
    </row>
    <row r="487" spans="2:65" s="1" customFormat="1" ht="25.5" customHeight="1">
      <c r="B487" s="41"/>
      <c r="C487" s="192" t="s">
        <v>1367</v>
      </c>
      <c r="D487" s="192" t="s">
        <v>146</v>
      </c>
      <c r="E487" s="193" t="s">
        <v>452</v>
      </c>
      <c r="F487" s="194" t="s">
        <v>453</v>
      </c>
      <c r="G487" s="195" t="s">
        <v>149</v>
      </c>
      <c r="H487" s="196">
        <v>184</v>
      </c>
      <c r="I487" s="197"/>
      <c r="J487" s="198">
        <f>ROUND(I487*H487,2)</f>
        <v>0</v>
      </c>
      <c r="K487" s="194" t="s">
        <v>150</v>
      </c>
      <c r="L487" s="61"/>
      <c r="M487" s="199" t="s">
        <v>21</v>
      </c>
      <c r="N487" s="200" t="s">
        <v>43</v>
      </c>
      <c r="O487" s="42"/>
      <c r="P487" s="201">
        <f>O487*H487</f>
        <v>0</v>
      </c>
      <c r="Q487" s="201">
        <v>0</v>
      </c>
      <c r="R487" s="201">
        <f>Q487*H487</f>
        <v>0</v>
      </c>
      <c r="S487" s="201">
        <v>0</v>
      </c>
      <c r="T487" s="202">
        <f>S487*H487</f>
        <v>0</v>
      </c>
      <c r="AR487" s="24" t="s">
        <v>151</v>
      </c>
      <c r="AT487" s="24" t="s">
        <v>146</v>
      </c>
      <c r="AU487" s="24" t="s">
        <v>82</v>
      </c>
      <c r="AY487" s="24" t="s">
        <v>144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24" t="s">
        <v>80</v>
      </c>
      <c r="BK487" s="203">
        <f>ROUND(I487*H487,2)</f>
        <v>0</v>
      </c>
      <c r="BL487" s="24" t="s">
        <v>151</v>
      </c>
      <c r="BM487" s="24" t="s">
        <v>2495</v>
      </c>
    </row>
    <row r="488" spans="2:65" s="1" customFormat="1" ht="13.5">
      <c r="B488" s="41"/>
      <c r="C488" s="63"/>
      <c r="D488" s="204" t="s">
        <v>153</v>
      </c>
      <c r="E488" s="63"/>
      <c r="F488" s="205" t="s">
        <v>453</v>
      </c>
      <c r="G488" s="63"/>
      <c r="H488" s="63"/>
      <c r="I488" s="163"/>
      <c r="J488" s="63"/>
      <c r="K488" s="63"/>
      <c r="L488" s="61"/>
      <c r="M488" s="206"/>
      <c r="N488" s="42"/>
      <c r="O488" s="42"/>
      <c r="P488" s="42"/>
      <c r="Q488" s="42"/>
      <c r="R488" s="42"/>
      <c r="S488" s="42"/>
      <c r="T488" s="78"/>
      <c r="AT488" s="24" t="s">
        <v>153</v>
      </c>
      <c r="AU488" s="24" t="s">
        <v>82</v>
      </c>
    </row>
    <row r="489" spans="2:65" s="12" customFormat="1" ht="27">
      <c r="B489" s="219"/>
      <c r="C489" s="220"/>
      <c r="D489" s="204" t="s">
        <v>155</v>
      </c>
      <c r="E489" s="221" t="s">
        <v>21</v>
      </c>
      <c r="F489" s="222" t="s">
        <v>1385</v>
      </c>
      <c r="G489" s="220"/>
      <c r="H489" s="221" t="s">
        <v>21</v>
      </c>
      <c r="I489" s="223"/>
      <c r="J489" s="220"/>
      <c r="K489" s="220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155</v>
      </c>
      <c r="AU489" s="228" t="s">
        <v>82</v>
      </c>
      <c r="AV489" s="12" t="s">
        <v>80</v>
      </c>
      <c r="AW489" s="12" t="s">
        <v>35</v>
      </c>
      <c r="AX489" s="12" t="s">
        <v>72</v>
      </c>
      <c r="AY489" s="228" t="s">
        <v>144</v>
      </c>
    </row>
    <row r="490" spans="2:65" s="11" customFormat="1" ht="13.5">
      <c r="B490" s="207"/>
      <c r="C490" s="208"/>
      <c r="D490" s="204" t="s">
        <v>155</v>
      </c>
      <c r="E490" s="209" t="s">
        <v>21</v>
      </c>
      <c r="F490" s="210" t="s">
        <v>2496</v>
      </c>
      <c r="G490" s="208"/>
      <c r="H490" s="211">
        <v>184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80</v>
      </c>
      <c r="AY490" s="217" t="s">
        <v>144</v>
      </c>
    </row>
    <row r="491" spans="2:65" s="1" customFormat="1" ht="25.5" customHeight="1">
      <c r="B491" s="41"/>
      <c r="C491" s="192" t="s">
        <v>1374</v>
      </c>
      <c r="D491" s="192" t="s">
        <v>146</v>
      </c>
      <c r="E491" s="193" t="s">
        <v>1388</v>
      </c>
      <c r="F491" s="194" t="s">
        <v>1389</v>
      </c>
      <c r="G491" s="195" t="s">
        <v>149</v>
      </c>
      <c r="H491" s="196">
        <v>404.12</v>
      </c>
      <c r="I491" s="197"/>
      <c r="J491" s="198">
        <f>ROUND(I491*H491,2)</f>
        <v>0</v>
      </c>
      <c r="K491" s="194" t="s">
        <v>150</v>
      </c>
      <c r="L491" s="61"/>
      <c r="M491" s="199" t="s">
        <v>21</v>
      </c>
      <c r="N491" s="200" t="s">
        <v>43</v>
      </c>
      <c r="O491" s="42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4" t="s">
        <v>151</v>
      </c>
      <c r="AT491" s="24" t="s">
        <v>146</v>
      </c>
      <c r="AU491" s="24" t="s">
        <v>82</v>
      </c>
      <c r="AY491" s="24" t="s">
        <v>144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4" t="s">
        <v>80</v>
      </c>
      <c r="BK491" s="203">
        <f>ROUND(I491*H491,2)</f>
        <v>0</v>
      </c>
      <c r="BL491" s="24" t="s">
        <v>151</v>
      </c>
      <c r="BM491" s="24" t="s">
        <v>2497</v>
      </c>
    </row>
    <row r="492" spans="2:65" s="1" customFormat="1" ht="13.5">
      <c r="B492" s="41"/>
      <c r="C492" s="63"/>
      <c r="D492" s="204" t="s">
        <v>153</v>
      </c>
      <c r="E492" s="63"/>
      <c r="F492" s="205" t="s">
        <v>1389</v>
      </c>
      <c r="G492" s="63"/>
      <c r="H492" s="63"/>
      <c r="I492" s="163"/>
      <c r="J492" s="63"/>
      <c r="K492" s="63"/>
      <c r="L492" s="61"/>
      <c r="M492" s="206"/>
      <c r="N492" s="42"/>
      <c r="O492" s="42"/>
      <c r="P492" s="42"/>
      <c r="Q492" s="42"/>
      <c r="R492" s="42"/>
      <c r="S492" s="42"/>
      <c r="T492" s="78"/>
      <c r="AT492" s="24" t="s">
        <v>153</v>
      </c>
      <c r="AU492" s="24" t="s">
        <v>82</v>
      </c>
    </row>
    <row r="493" spans="2:65" s="12" customFormat="1" ht="27">
      <c r="B493" s="219"/>
      <c r="C493" s="220"/>
      <c r="D493" s="204" t="s">
        <v>155</v>
      </c>
      <c r="E493" s="221" t="s">
        <v>21</v>
      </c>
      <c r="F493" s="222" t="s">
        <v>432</v>
      </c>
      <c r="G493" s="220"/>
      <c r="H493" s="221" t="s">
        <v>21</v>
      </c>
      <c r="I493" s="223"/>
      <c r="J493" s="220"/>
      <c r="K493" s="220"/>
      <c r="L493" s="224"/>
      <c r="M493" s="225"/>
      <c r="N493" s="226"/>
      <c r="O493" s="226"/>
      <c r="P493" s="226"/>
      <c r="Q493" s="226"/>
      <c r="R493" s="226"/>
      <c r="S493" s="226"/>
      <c r="T493" s="227"/>
      <c r="AT493" s="228" t="s">
        <v>155</v>
      </c>
      <c r="AU493" s="228" t="s">
        <v>82</v>
      </c>
      <c r="AV493" s="12" t="s">
        <v>80</v>
      </c>
      <c r="AW493" s="12" t="s">
        <v>35</v>
      </c>
      <c r="AX493" s="12" t="s">
        <v>72</v>
      </c>
      <c r="AY493" s="228" t="s">
        <v>144</v>
      </c>
    </row>
    <row r="494" spans="2:65" s="11" customFormat="1" ht="13.5">
      <c r="B494" s="207"/>
      <c r="C494" s="208"/>
      <c r="D494" s="204" t="s">
        <v>155</v>
      </c>
      <c r="E494" s="209" t="s">
        <v>21</v>
      </c>
      <c r="F494" s="210" t="s">
        <v>2498</v>
      </c>
      <c r="G494" s="208"/>
      <c r="H494" s="211">
        <v>404.12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155</v>
      </c>
      <c r="AU494" s="217" t="s">
        <v>82</v>
      </c>
      <c r="AV494" s="11" t="s">
        <v>82</v>
      </c>
      <c r="AW494" s="11" t="s">
        <v>35</v>
      </c>
      <c r="AX494" s="11" t="s">
        <v>80</v>
      </c>
      <c r="AY494" s="217" t="s">
        <v>144</v>
      </c>
    </row>
    <row r="495" spans="2:65" s="1" customFormat="1" ht="16.5" customHeight="1">
      <c r="B495" s="41"/>
      <c r="C495" s="229" t="s">
        <v>1380</v>
      </c>
      <c r="D495" s="229" t="s">
        <v>273</v>
      </c>
      <c r="E495" s="230" t="s">
        <v>1393</v>
      </c>
      <c r="F495" s="231" t="s">
        <v>1394</v>
      </c>
      <c r="G495" s="232" t="s">
        <v>310</v>
      </c>
      <c r="H495" s="233">
        <v>2.7879999999999998</v>
      </c>
      <c r="I495" s="234"/>
      <c r="J495" s="235">
        <f>ROUND(I495*H495,2)</f>
        <v>0</v>
      </c>
      <c r="K495" s="231" t="s">
        <v>150</v>
      </c>
      <c r="L495" s="236"/>
      <c r="M495" s="237" t="s">
        <v>21</v>
      </c>
      <c r="N495" s="238" t="s">
        <v>43</v>
      </c>
      <c r="O495" s="42"/>
      <c r="P495" s="201">
        <f>O495*H495</f>
        <v>0</v>
      </c>
      <c r="Q495" s="201">
        <v>1</v>
      </c>
      <c r="R495" s="201">
        <f>Q495*H495</f>
        <v>2.7879999999999998</v>
      </c>
      <c r="S495" s="201">
        <v>0</v>
      </c>
      <c r="T495" s="202">
        <f>S495*H495</f>
        <v>0</v>
      </c>
      <c r="AR495" s="24" t="s">
        <v>193</v>
      </c>
      <c r="AT495" s="24" t="s">
        <v>273</v>
      </c>
      <c r="AU495" s="24" t="s">
        <v>82</v>
      </c>
      <c r="AY495" s="24" t="s">
        <v>144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24" t="s">
        <v>80</v>
      </c>
      <c r="BK495" s="203">
        <f>ROUND(I495*H495,2)</f>
        <v>0</v>
      </c>
      <c r="BL495" s="24" t="s">
        <v>151</v>
      </c>
      <c r="BM495" s="24" t="s">
        <v>2499</v>
      </c>
    </row>
    <row r="496" spans="2:65" s="1" customFormat="1" ht="13.5">
      <c r="B496" s="41"/>
      <c r="C496" s="63"/>
      <c r="D496" s="204" t="s">
        <v>153</v>
      </c>
      <c r="E496" s="63"/>
      <c r="F496" s="205" t="s">
        <v>1394</v>
      </c>
      <c r="G496" s="63"/>
      <c r="H496" s="63"/>
      <c r="I496" s="163"/>
      <c r="J496" s="63"/>
      <c r="K496" s="63"/>
      <c r="L496" s="61"/>
      <c r="M496" s="206"/>
      <c r="N496" s="42"/>
      <c r="O496" s="42"/>
      <c r="P496" s="42"/>
      <c r="Q496" s="42"/>
      <c r="R496" s="42"/>
      <c r="S496" s="42"/>
      <c r="T496" s="78"/>
      <c r="AT496" s="24" t="s">
        <v>153</v>
      </c>
      <c r="AU496" s="24" t="s">
        <v>82</v>
      </c>
    </row>
    <row r="497" spans="2:65" s="12" customFormat="1" ht="13.5">
      <c r="B497" s="219"/>
      <c r="C497" s="220"/>
      <c r="D497" s="204" t="s">
        <v>155</v>
      </c>
      <c r="E497" s="221" t="s">
        <v>21</v>
      </c>
      <c r="F497" s="222" t="s">
        <v>1396</v>
      </c>
      <c r="G497" s="220"/>
      <c r="H497" s="221" t="s">
        <v>21</v>
      </c>
      <c r="I497" s="223"/>
      <c r="J497" s="220"/>
      <c r="K497" s="220"/>
      <c r="L497" s="224"/>
      <c r="M497" s="225"/>
      <c r="N497" s="226"/>
      <c r="O497" s="226"/>
      <c r="P497" s="226"/>
      <c r="Q497" s="226"/>
      <c r="R497" s="226"/>
      <c r="S497" s="226"/>
      <c r="T497" s="227"/>
      <c r="AT497" s="228" t="s">
        <v>155</v>
      </c>
      <c r="AU497" s="228" t="s">
        <v>82</v>
      </c>
      <c r="AV497" s="12" t="s">
        <v>80</v>
      </c>
      <c r="AW497" s="12" t="s">
        <v>35</v>
      </c>
      <c r="AX497" s="12" t="s">
        <v>72</v>
      </c>
      <c r="AY497" s="228" t="s">
        <v>144</v>
      </c>
    </row>
    <row r="498" spans="2:65" s="11" customFormat="1" ht="13.5">
      <c r="B498" s="207"/>
      <c r="C498" s="208"/>
      <c r="D498" s="204" t="s">
        <v>155</v>
      </c>
      <c r="E498" s="209" t="s">
        <v>21</v>
      </c>
      <c r="F498" s="210" t="s">
        <v>2500</v>
      </c>
      <c r="G498" s="208"/>
      <c r="H498" s="211">
        <v>2.7879999999999998</v>
      </c>
      <c r="I498" s="212"/>
      <c r="J498" s="208"/>
      <c r="K498" s="208"/>
      <c r="L498" s="213"/>
      <c r="M498" s="214"/>
      <c r="N498" s="215"/>
      <c r="O498" s="215"/>
      <c r="P498" s="215"/>
      <c r="Q498" s="215"/>
      <c r="R498" s="215"/>
      <c r="S498" s="215"/>
      <c r="T498" s="216"/>
      <c r="AT498" s="217" t="s">
        <v>155</v>
      </c>
      <c r="AU498" s="217" t="s">
        <v>82</v>
      </c>
      <c r="AV498" s="11" t="s">
        <v>82</v>
      </c>
      <c r="AW498" s="11" t="s">
        <v>35</v>
      </c>
      <c r="AX498" s="11" t="s">
        <v>80</v>
      </c>
      <c r="AY498" s="217" t="s">
        <v>144</v>
      </c>
    </row>
    <row r="499" spans="2:65" s="1" customFormat="1" ht="16.5" customHeight="1">
      <c r="B499" s="41"/>
      <c r="C499" s="229" t="s">
        <v>1383</v>
      </c>
      <c r="D499" s="229" t="s">
        <v>273</v>
      </c>
      <c r="E499" s="230" t="s">
        <v>1399</v>
      </c>
      <c r="F499" s="231" t="s">
        <v>1400</v>
      </c>
      <c r="G499" s="232" t="s">
        <v>310</v>
      </c>
      <c r="H499" s="233">
        <v>3.718</v>
      </c>
      <c r="I499" s="234"/>
      <c r="J499" s="235">
        <f>ROUND(I499*H499,2)</f>
        <v>0</v>
      </c>
      <c r="K499" s="231" t="s">
        <v>21</v>
      </c>
      <c r="L499" s="236"/>
      <c r="M499" s="237" t="s">
        <v>21</v>
      </c>
      <c r="N499" s="238" t="s">
        <v>43</v>
      </c>
      <c r="O499" s="42"/>
      <c r="P499" s="201">
        <f>O499*H499</f>
        <v>0</v>
      </c>
      <c r="Q499" s="201">
        <v>0</v>
      </c>
      <c r="R499" s="201">
        <f>Q499*H499</f>
        <v>0</v>
      </c>
      <c r="S499" s="201">
        <v>0</v>
      </c>
      <c r="T499" s="202">
        <f>S499*H499</f>
        <v>0</v>
      </c>
      <c r="AR499" s="24" t="s">
        <v>193</v>
      </c>
      <c r="AT499" s="24" t="s">
        <v>273</v>
      </c>
      <c r="AU499" s="24" t="s">
        <v>82</v>
      </c>
      <c r="AY499" s="24" t="s">
        <v>144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80</v>
      </c>
      <c r="BK499" s="203">
        <f>ROUND(I499*H499,2)</f>
        <v>0</v>
      </c>
      <c r="BL499" s="24" t="s">
        <v>151</v>
      </c>
      <c r="BM499" s="24" t="s">
        <v>2501</v>
      </c>
    </row>
    <row r="500" spans="2:65" s="1" customFormat="1" ht="13.5">
      <c r="B500" s="41"/>
      <c r="C500" s="63"/>
      <c r="D500" s="204" t="s">
        <v>153</v>
      </c>
      <c r="E500" s="63"/>
      <c r="F500" s="205" t="s">
        <v>1400</v>
      </c>
      <c r="G500" s="63"/>
      <c r="H500" s="63"/>
      <c r="I500" s="163"/>
      <c r="J500" s="63"/>
      <c r="K500" s="63"/>
      <c r="L500" s="61"/>
      <c r="M500" s="206"/>
      <c r="N500" s="42"/>
      <c r="O500" s="42"/>
      <c r="P500" s="42"/>
      <c r="Q500" s="42"/>
      <c r="R500" s="42"/>
      <c r="S500" s="42"/>
      <c r="T500" s="78"/>
      <c r="AT500" s="24" t="s">
        <v>153</v>
      </c>
      <c r="AU500" s="24" t="s">
        <v>82</v>
      </c>
    </row>
    <row r="501" spans="2:65" s="12" customFormat="1" ht="13.5">
      <c r="B501" s="219"/>
      <c r="C501" s="220"/>
      <c r="D501" s="204" t="s">
        <v>155</v>
      </c>
      <c r="E501" s="221" t="s">
        <v>21</v>
      </c>
      <c r="F501" s="222" t="s">
        <v>1402</v>
      </c>
      <c r="G501" s="220"/>
      <c r="H501" s="221" t="s">
        <v>21</v>
      </c>
      <c r="I501" s="223"/>
      <c r="J501" s="220"/>
      <c r="K501" s="220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155</v>
      </c>
      <c r="AU501" s="228" t="s">
        <v>82</v>
      </c>
      <c r="AV501" s="12" t="s">
        <v>80</v>
      </c>
      <c r="AW501" s="12" t="s">
        <v>35</v>
      </c>
      <c r="AX501" s="12" t="s">
        <v>72</v>
      </c>
      <c r="AY501" s="228" t="s">
        <v>144</v>
      </c>
    </row>
    <row r="502" spans="2:65" s="11" customFormat="1" ht="13.5">
      <c r="B502" s="207"/>
      <c r="C502" s="208"/>
      <c r="D502" s="204" t="s">
        <v>155</v>
      </c>
      <c r="E502" s="209" t="s">
        <v>21</v>
      </c>
      <c r="F502" s="210" t="s">
        <v>2502</v>
      </c>
      <c r="G502" s="208"/>
      <c r="H502" s="211">
        <v>3.718</v>
      </c>
      <c r="I502" s="212"/>
      <c r="J502" s="208"/>
      <c r="K502" s="208"/>
      <c r="L502" s="213"/>
      <c r="M502" s="214"/>
      <c r="N502" s="215"/>
      <c r="O502" s="215"/>
      <c r="P502" s="215"/>
      <c r="Q502" s="215"/>
      <c r="R502" s="215"/>
      <c r="S502" s="215"/>
      <c r="T502" s="216"/>
      <c r="AT502" s="217" t="s">
        <v>155</v>
      </c>
      <c r="AU502" s="217" t="s">
        <v>82</v>
      </c>
      <c r="AV502" s="11" t="s">
        <v>82</v>
      </c>
      <c r="AW502" s="11" t="s">
        <v>35</v>
      </c>
      <c r="AX502" s="11" t="s">
        <v>80</v>
      </c>
      <c r="AY502" s="217" t="s">
        <v>144</v>
      </c>
    </row>
    <row r="503" spans="2:65" s="1" customFormat="1" ht="16.5" customHeight="1">
      <c r="B503" s="41"/>
      <c r="C503" s="192" t="s">
        <v>1387</v>
      </c>
      <c r="D503" s="192" t="s">
        <v>146</v>
      </c>
      <c r="E503" s="193" t="s">
        <v>1405</v>
      </c>
      <c r="F503" s="194" t="s">
        <v>1406</v>
      </c>
      <c r="G503" s="195" t="s">
        <v>149</v>
      </c>
      <c r="H503" s="196">
        <v>4</v>
      </c>
      <c r="I503" s="197"/>
      <c r="J503" s="198">
        <f>ROUND(I503*H503,2)</f>
        <v>0</v>
      </c>
      <c r="K503" s="194" t="s">
        <v>150</v>
      </c>
      <c r="L503" s="61"/>
      <c r="M503" s="199" t="s">
        <v>21</v>
      </c>
      <c r="N503" s="200" t="s">
        <v>43</v>
      </c>
      <c r="O503" s="42"/>
      <c r="P503" s="201">
        <f>O503*H503</f>
        <v>0</v>
      </c>
      <c r="Q503" s="201">
        <v>0.18776000000000001</v>
      </c>
      <c r="R503" s="201">
        <f>Q503*H503</f>
        <v>0.75104000000000004</v>
      </c>
      <c r="S503" s="201">
        <v>0</v>
      </c>
      <c r="T503" s="202">
        <f>S503*H503</f>
        <v>0</v>
      </c>
      <c r="AR503" s="24" t="s">
        <v>151</v>
      </c>
      <c r="AT503" s="24" t="s">
        <v>146</v>
      </c>
      <c r="AU503" s="24" t="s">
        <v>82</v>
      </c>
      <c r="AY503" s="24" t="s">
        <v>144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80</v>
      </c>
      <c r="BK503" s="203">
        <f>ROUND(I503*H503,2)</f>
        <v>0</v>
      </c>
      <c r="BL503" s="24" t="s">
        <v>151</v>
      </c>
      <c r="BM503" s="24" t="s">
        <v>2503</v>
      </c>
    </row>
    <row r="504" spans="2:65" s="1" customFormat="1" ht="13.5">
      <c r="B504" s="41"/>
      <c r="C504" s="63"/>
      <c r="D504" s="204" t="s">
        <v>153</v>
      </c>
      <c r="E504" s="63"/>
      <c r="F504" s="205" t="s">
        <v>1406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153</v>
      </c>
      <c r="AU504" s="24" t="s">
        <v>82</v>
      </c>
    </row>
    <row r="505" spans="2:65" s="12" customFormat="1" ht="13.5">
      <c r="B505" s="219"/>
      <c r="C505" s="220"/>
      <c r="D505" s="204" t="s">
        <v>155</v>
      </c>
      <c r="E505" s="221" t="s">
        <v>21</v>
      </c>
      <c r="F505" s="222" t="s">
        <v>1408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 ht="13.5">
      <c r="B506" s="207"/>
      <c r="C506" s="208"/>
      <c r="D506" s="204" t="s">
        <v>155</v>
      </c>
      <c r="E506" s="209" t="s">
        <v>21</v>
      </c>
      <c r="F506" s="210" t="s">
        <v>2091</v>
      </c>
      <c r="G506" s="208"/>
      <c r="H506" s="211">
        <v>4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16.5" customHeight="1">
      <c r="B507" s="41"/>
      <c r="C507" s="192" t="s">
        <v>1392</v>
      </c>
      <c r="D507" s="192" t="s">
        <v>146</v>
      </c>
      <c r="E507" s="193" t="s">
        <v>458</v>
      </c>
      <c r="F507" s="194" t="s">
        <v>459</v>
      </c>
      <c r="G507" s="195" t="s">
        <v>183</v>
      </c>
      <c r="H507" s="196">
        <v>0.42</v>
      </c>
      <c r="I507" s="197"/>
      <c r="J507" s="198">
        <f>ROUND(I507*H507,2)</f>
        <v>0</v>
      </c>
      <c r="K507" s="194" t="s">
        <v>150</v>
      </c>
      <c r="L507" s="61"/>
      <c r="M507" s="199" t="s">
        <v>21</v>
      </c>
      <c r="N507" s="200" t="s">
        <v>43</v>
      </c>
      <c r="O507" s="42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AR507" s="24" t="s">
        <v>151</v>
      </c>
      <c r="AT507" s="24" t="s">
        <v>146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2504</v>
      </c>
    </row>
    <row r="508" spans="2:65" s="1" customFormat="1" ht="13.5">
      <c r="B508" s="41"/>
      <c r="C508" s="63"/>
      <c r="D508" s="204" t="s">
        <v>153</v>
      </c>
      <c r="E508" s="63"/>
      <c r="F508" s="205" t="s">
        <v>459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 ht="13.5">
      <c r="B509" s="219"/>
      <c r="C509" s="220"/>
      <c r="D509" s="204" t="s">
        <v>155</v>
      </c>
      <c r="E509" s="221" t="s">
        <v>21</v>
      </c>
      <c r="F509" s="222" t="s">
        <v>461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 ht="13.5">
      <c r="B510" s="207"/>
      <c r="C510" s="208"/>
      <c r="D510" s="204" t="s">
        <v>155</v>
      </c>
      <c r="E510" s="209" t="s">
        <v>21</v>
      </c>
      <c r="F510" s="210" t="s">
        <v>1412</v>
      </c>
      <c r="G510" s="208"/>
      <c r="H510" s="211">
        <v>0.42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16.5" customHeight="1">
      <c r="B511" s="41"/>
      <c r="C511" s="229" t="s">
        <v>1398</v>
      </c>
      <c r="D511" s="229" t="s">
        <v>273</v>
      </c>
      <c r="E511" s="230" t="s">
        <v>1414</v>
      </c>
      <c r="F511" s="231" t="s">
        <v>309</v>
      </c>
      <c r="G511" s="232" t="s">
        <v>310</v>
      </c>
      <c r="H511" s="233">
        <v>0.75600000000000001</v>
      </c>
      <c r="I511" s="234"/>
      <c r="J511" s="235">
        <f>ROUND(I511*H511,2)</f>
        <v>0</v>
      </c>
      <c r="K511" s="231" t="s">
        <v>150</v>
      </c>
      <c r="L511" s="236"/>
      <c r="M511" s="237" t="s">
        <v>21</v>
      </c>
      <c r="N511" s="238" t="s">
        <v>43</v>
      </c>
      <c r="O511" s="42"/>
      <c r="P511" s="201">
        <f>O511*H511</f>
        <v>0</v>
      </c>
      <c r="Q511" s="201">
        <v>1</v>
      </c>
      <c r="R511" s="201">
        <f>Q511*H511</f>
        <v>0.75600000000000001</v>
      </c>
      <c r="S511" s="201">
        <v>0</v>
      </c>
      <c r="T511" s="202">
        <f>S511*H511</f>
        <v>0</v>
      </c>
      <c r="AR511" s="24" t="s">
        <v>193</v>
      </c>
      <c r="AT511" s="24" t="s">
        <v>273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2505</v>
      </c>
    </row>
    <row r="512" spans="2:65" s="1" customFormat="1" ht="13.5">
      <c r="B512" s="41"/>
      <c r="C512" s="63"/>
      <c r="D512" s="204" t="s">
        <v>153</v>
      </c>
      <c r="E512" s="63"/>
      <c r="F512" s="205" t="s">
        <v>309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1" customFormat="1" ht="13.5">
      <c r="B513" s="207"/>
      <c r="C513" s="208"/>
      <c r="D513" s="204" t="s">
        <v>155</v>
      </c>
      <c r="E513" s="209" t="s">
        <v>21</v>
      </c>
      <c r="F513" s="210" t="s">
        <v>1416</v>
      </c>
      <c r="G513" s="208"/>
      <c r="H513" s="211">
        <v>0.75600000000000001</v>
      </c>
      <c r="I513" s="212"/>
      <c r="J513" s="208"/>
      <c r="K513" s="208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155</v>
      </c>
      <c r="AU513" s="217" t="s">
        <v>82</v>
      </c>
      <c r="AV513" s="11" t="s">
        <v>82</v>
      </c>
      <c r="AW513" s="11" t="s">
        <v>35</v>
      </c>
      <c r="AX513" s="11" t="s">
        <v>80</v>
      </c>
      <c r="AY513" s="217" t="s">
        <v>144</v>
      </c>
    </row>
    <row r="514" spans="2:65" s="1" customFormat="1" ht="16.5" customHeight="1">
      <c r="B514" s="41"/>
      <c r="C514" s="192" t="s">
        <v>1404</v>
      </c>
      <c r="D514" s="192" t="s">
        <v>146</v>
      </c>
      <c r="E514" s="193" t="s">
        <v>1418</v>
      </c>
      <c r="F514" s="194" t="s">
        <v>1419</v>
      </c>
      <c r="G514" s="195" t="s">
        <v>149</v>
      </c>
      <c r="H514" s="196">
        <v>184</v>
      </c>
      <c r="I514" s="197"/>
      <c r="J514" s="198">
        <f>ROUND(I514*H514,2)</f>
        <v>0</v>
      </c>
      <c r="K514" s="194" t="s">
        <v>150</v>
      </c>
      <c r="L514" s="61"/>
      <c r="M514" s="199" t="s">
        <v>21</v>
      </c>
      <c r="N514" s="200" t="s">
        <v>43</v>
      </c>
      <c r="O514" s="42"/>
      <c r="P514" s="201">
        <f>O514*H514</f>
        <v>0</v>
      </c>
      <c r="Q514" s="201">
        <v>0</v>
      </c>
      <c r="R514" s="201">
        <f>Q514*H514</f>
        <v>0</v>
      </c>
      <c r="S514" s="201">
        <v>0</v>
      </c>
      <c r="T514" s="202">
        <f>S514*H514</f>
        <v>0</v>
      </c>
      <c r="AR514" s="24" t="s">
        <v>151</v>
      </c>
      <c r="AT514" s="24" t="s">
        <v>146</v>
      </c>
      <c r="AU514" s="24" t="s">
        <v>82</v>
      </c>
      <c r="AY514" s="24" t="s">
        <v>144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80</v>
      </c>
      <c r="BK514" s="203">
        <f>ROUND(I514*H514,2)</f>
        <v>0</v>
      </c>
      <c r="BL514" s="24" t="s">
        <v>151</v>
      </c>
      <c r="BM514" s="24" t="s">
        <v>2506</v>
      </c>
    </row>
    <row r="515" spans="2:65" s="1" customFormat="1" ht="13.5">
      <c r="B515" s="41"/>
      <c r="C515" s="63"/>
      <c r="D515" s="204" t="s">
        <v>153</v>
      </c>
      <c r="E515" s="63"/>
      <c r="F515" s="205" t="s">
        <v>1419</v>
      </c>
      <c r="G515" s="63"/>
      <c r="H515" s="63"/>
      <c r="I515" s="163"/>
      <c r="J515" s="63"/>
      <c r="K515" s="63"/>
      <c r="L515" s="61"/>
      <c r="M515" s="206"/>
      <c r="N515" s="42"/>
      <c r="O515" s="42"/>
      <c r="P515" s="42"/>
      <c r="Q515" s="42"/>
      <c r="R515" s="42"/>
      <c r="S515" s="42"/>
      <c r="T515" s="78"/>
      <c r="AT515" s="24" t="s">
        <v>153</v>
      </c>
      <c r="AU515" s="24" t="s">
        <v>82</v>
      </c>
    </row>
    <row r="516" spans="2:65" s="12" customFormat="1" ht="13.5">
      <c r="B516" s="219"/>
      <c r="C516" s="220"/>
      <c r="D516" s="204" t="s">
        <v>155</v>
      </c>
      <c r="E516" s="221" t="s">
        <v>21</v>
      </c>
      <c r="F516" s="222" t="s">
        <v>1421</v>
      </c>
      <c r="G516" s="220"/>
      <c r="H516" s="221" t="s">
        <v>21</v>
      </c>
      <c r="I516" s="223"/>
      <c r="J516" s="220"/>
      <c r="K516" s="220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155</v>
      </c>
      <c r="AU516" s="228" t="s">
        <v>82</v>
      </c>
      <c r="AV516" s="12" t="s">
        <v>80</v>
      </c>
      <c r="AW516" s="12" t="s">
        <v>35</v>
      </c>
      <c r="AX516" s="12" t="s">
        <v>72</v>
      </c>
      <c r="AY516" s="228" t="s">
        <v>144</v>
      </c>
    </row>
    <row r="517" spans="2:65" s="11" customFormat="1" ht="13.5">
      <c r="B517" s="207"/>
      <c r="C517" s="208"/>
      <c r="D517" s="204" t="s">
        <v>155</v>
      </c>
      <c r="E517" s="209" t="s">
        <v>21</v>
      </c>
      <c r="F517" s="210" t="s">
        <v>2507</v>
      </c>
      <c r="G517" s="208"/>
      <c r="H517" s="211">
        <v>184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155</v>
      </c>
      <c r="AU517" s="217" t="s">
        <v>82</v>
      </c>
      <c r="AV517" s="11" t="s">
        <v>82</v>
      </c>
      <c r="AW517" s="11" t="s">
        <v>35</v>
      </c>
      <c r="AX517" s="11" t="s">
        <v>80</v>
      </c>
      <c r="AY517" s="217" t="s">
        <v>144</v>
      </c>
    </row>
    <row r="518" spans="2:65" s="1" customFormat="1" ht="16.5" customHeight="1">
      <c r="B518" s="41"/>
      <c r="C518" s="192" t="s">
        <v>1410</v>
      </c>
      <c r="D518" s="192" t="s">
        <v>146</v>
      </c>
      <c r="E518" s="193" t="s">
        <v>492</v>
      </c>
      <c r="F518" s="194" t="s">
        <v>1424</v>
      </c>
      <c r="G518" s="195" t="s">
        <v>149</v>
      </c>
      <c r="H518" s="196">
        <v>368</v>
      </c>
      <c r="I518" s="197"/>
      <c r="J518" s="198">
        <f>ROUND(I518*H518,2)</f>
        <v>0</v>
      </c>
      <c r="K518" s="194" t="s">
        <v>150</v>
      </c>
      <c r="L518" s="61"/>
      <c r="M518" s="199" t="s">
        <v>21</v>
      </c>
      <c r="N518" s="200" t="s">
        <v>43</v>
      </c>
      <c r="O518" s="42"/>
      <c r="P518" s="201">
        <f>O518*H518</f>
        <v>0</v>
      </c>
      <c r="Q518" s="201">
        <v>0</v>
      </c>
      <c r="R518" s="201">
        <f>Q518*H518</f>
        <v>0</v>
      </c>
      <c r="S518" s="201">
        <v>0</v>
      </c>
      <c r="T518" s="202">
        <f>S518*H518</f>
        <v>0</v>
      </c>
      <c r="AR518" s="24" t="s">
        <v>151</v>
      </c>
      <c r="AT518" s="24" t="s">
        <v>146</v>
      </c>
      <c r="AU518" s="24" t="s">
        <v>82</v>
      </c>
      <c r="AY518" s="24" t="s">
        <v>144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80</v>
      </c>
      <c r="BK518" s="203">
        <f>ROUND(I518*H518,2)</f>
        <v>0</v>
      </c>
      <c r="BL518" s="24" t="s">
        <v>151</v>
      </c>
      <c r="BM518" s="24" t="s">
        <v>2508</v>
      </c>
    </row>
    <row r="519" spans="2:65" s="1" customFormat="1" ht="13.5">
      <c r="B519" s="41"/>
      <c r="C519" s="63"/>
      <c r="D519" s="204" t="s">
        <v>153</v>
      </c>
      <c r="E519" s="63"/>
      <c r="F519" s="205" t="s">
        <v>1424</v>
      </c>
      <c r="G519" s="63"/>
      <c r="H519" s="63"/>
      <c r="I519" s="163"/>
      <c r="J519" s="63"/>
      <c r="K519" s="63"/>
      <c r="L519" s="61"/>
      <c r="M519" s="206"/>
      <c r="N519" s="42"/>
      <c r="O519" s="42"/>
      <c r="P519" s="42"/>
      <c r="Q519" s="42"/>
      <c r="R519" s="42"/>
      <c r="S519" s="42"/>
      <c r="T519" s="78"/>
      <c r="AT519" s="24" t="s">
        <v>153</v>
      </c>
      <c r="AU519" s="24" t="s">
        <v>82</v>
      </c>
    </row>
    <row r="520" spans="2:65" s="12" customFormat="1" ht="27">
      <c r="B520" s="219"/>
      <c r="C520" s="220"/>
      <c r="D520" s="204" t="s">
        <v>155</v>
      </c>
      <c r="E520" s="221" t="s">
        <v>21</v>
      </c>
      <c r="F520" s="222" t="s">
        <v>496</v>
      </c>
      <c r="G520" s="220"/>
      <c r="H520" s="221" t="s">
        <v>21</v>
      </c>
      <c r="I520" s="223"/>
      <c r="J520" s="220"/>
      <c r="K520" s="220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155</v>
      </c>
      <c r="AU520" s="228" t="s">
        <v>82</v>
      </c>
      <c r="AV520" s="12" t="s">
        <v>80</v>
      </c>
      <c r="AW520" s="12" t="s">
        <v>35</v>
      </c>
      <c r="AX520" s="12" t="s">
        <v>72</v>
      </c>
      <c r="AY520" s="228" t="s">
        <v>144</v>
      </c>
    </row>
    <row r="521" spans="2:65" s="11" customFormat="1" ht="13.5">
      <c r="B521" s="207"/>
      <c r="C521" s="208"/>
      <c r="D521" s="204" t="s">
        <v>155</v>
      </c>
      <c r="E521" s="209" t="s">
        <v>21</v>
      </c>
      <c r="F521" s="210" t="s">
        <v>2509</v>
      </c>
      <c r="G521" s="208"/>
      <c r="H521" s="211">
        <v>368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155</v>
      </c>
      <c r="AU521" s="217" t="s">
        <v>82</v>
      </c>
      <c r="AV521" s="11" t="s">
        <v>82</v>
      </c>
      <c r="AW521" s="11" t="s">
        <v>35</v>
      </c>
      <c r="AX521" s="11" t="s">
        <v>80</v>
      </c>
      <c r="AY521" s="217" t="s">
        <v>144</v>
      </c>
    </row>
    <row r="522" spans="2:65" s="1" customFormat="1" ht="25.5" customHeight="1">
      <c r="B522" s="41"/>
      <c r="C522" s="192" t="s">
        <v>1413</v>
      </c>
      <c r="D522" s="192" t="s">
        <v>146</v>
      </c>
      <c r="E522" s="193" t="s">
        <v>501</v>
      </c>
      <c r="F522" s="194" t="s">
        <v>502</v>
      </c>
      <c r="G522" s="195" t="s">
        <v>149</v>
      </c>
      <c r="H522" s="196">
        <v>184</v>
      </c>
      <c r="I522" s="197"/>
      <c r="J522" s="198">
        <f>ROUND(I522*H522,2)</f>
        <v>0</v>
      </c>
      <c r="K522" s="194" t="s">
        <v>150</v>
      </c>
      <c r="L522" s="61"/>
      <c r="M522" s="199" t="s">
        <v>21</v>
      </c>
      <c r="N522" s="200" t="s">
        <v>43</v>
      </c>
      <c r="O522" s="42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4" t="s">
        <v>151</v>
      </c>
      <c r="AT522" s="24" t="s">
        <v>146</v>
      </c>
      <c r="AU522" s="24" t="s">
        <v>82</v>
      </c>
      <c r="AY522" s="24" t="s">
        <v>144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80</v>
      </c>
      <c r="BK522" s="203">
        <f>ROUND(I522*H522,2)</f>
        <v>0</v>
      </c>
      <c r="BL522" s="24" t="s">
        <v>151</v>
      </c>
      <c r="BM522" s="24" t="s">
        <v>2510</v>
      </c>
    </row>
    <row r="523" spans="2:65" s="1" customFormat="1" ht="13.5">
      <c r="B523" s="41"/>
      <c r="C523" s="63"/>
      <c r="D523" s="204" t="s">
        <v>153</v>
      </c>
      <c r="E523" s="63"/>
      <c r="F523" s="205" t="s">
        <v>502</v>
      </c>
      <c r="G523" s="63"/>
      <c r="H523" s="63"/>
      <c r="I523" s="163"/>
      <c r="J523" s="63"/>
      <c r="K523" s="63"/>
      <c r="L523" s="61"/>
      <c r="M523" s="206"/>
      <c r="N523" s="42"/>
      <c r="O523" s="42"/>
      <c r="P523" s="42"/>
      <c r="Q523" s="42"/>
      <c r="R523" s="42"/>
      <c r="S523" s="42"/>
      <c r="T523" s="78"/>
      <c r="AT523" s="24" t="s">
        <v>153</v>
      </c>
      <c r="AU523" s="24" t="s">
        <v>82</v>
      </c>
    </row>
    <row r="524" spans="2:65" s="12" customFormat="1" ht="13.5">
      <c r="B524" s="219"/>
      <c r="C524" s="220"/>
      <c r="D524" s="204" t="s">
        <v>155</v>
      </c>
      <c r="E524" s="221" t="s">
        <v>21</v>
      </c>
      <c r="F524" s="222" t="s">
        <v>1429</v>
      </c>
      <c r="G524" s="220"/>
      <c r="H524" s="221" t="s">
        <v>21</v>
      </c>
      <c r="I524" s="223"/>
      <c r="J524" s="220"/>
      <c r="K524" s="220"/>
      <c r="L524" s="224"/>
      <c r="M524" s="225"/>
      <c r="N524" s="226"/>
      <c r="O524" s="226"/>
      <c r="P524" s="226"/>
      <c r="Q524" s="226"/>
      <c r="R524" s="226"/>
      <c r="S524" s="226"/>
      <c r="T524" s="227"/>
      <c r="AT524" s="228" t="s">
        <v>155</v>
      </c>
      <c r="AU524" s="228" t="s">
        <v>82</v>
      </c>
      <c r="AV524" s="12" t="s">
        <v>80</v>
      </c>
      <c r="AW524" s="12" t="s">
        <v>35</v>
      </c>
      <c r="AX524" s="12" t="s">
        <v>72</v>
      </c>
      <c r="AY524" s="228" t="s">
        <v>144</v>
      </c>
    </row>
    <row r="525" spans="2:65" s="11" customFormat="1" ht="13.5">
      <c r="B525" s="207"/>
      <c r="C525" s="208"/>
      <c r="D525" s="204" t="s">
        <v>155</v>
      </c>
      <c r="E525" s="209" t="s">
        <v>21</v>
      </c>
      <c r="F525" s="210" t="s">
        <v>2511</v>
      </c>
      <c r="G525" s="208"/>
      <c r="H525" s="211">
        <v>184</v>
      </c>
      <c r="I525" s="212"/>
      <c r="J525" s="208"/>
      <c r="K525" s="208"/>
      <c r="L525" s="213"/>
      <c r="M525" s="214"/>
      <c r="N525" s="215"/>
      <c r="O525" s="215"/>
      <c r="P525" s="215"/>
      <c r="Q525" s="215"/>
      <c r="R525" s="215"/>
      <c r="S525" s="215"/>
      <c r="T525" s="216"/>
      <c r="AT525" s="217" t="s">
        <v>155</v>
      </c>
      <c r="AU525" s="217" t="s">
        <v>82</v>
      </c>
      <c r="AV525" s="11" t="s">
        <v>82</v>
      </c>
      <c r="AW525" s="11" t="s">
        <v>35</v>
      </c>
      <c r="AX525" s="11" t="s">
        <v>80</v>
      </c>
      <c r="AY525" s="217" t="s">
        <v>144</v>
      </c>
    </row>
    <row r="526" spans="2:65" s="1" customFormat="1" ht="25.5" customHeight="1">
      <c r="B526" s="41"/>
      <c r="C526" s="192" t="s">
        <v>1417</v>
      </c>
      <c r="D526" s="192" t="s">
        <v>146</v>
      </c>
      <c r="E526" s="193" t="s">
        <v>508</v>
      </c>
      <c r="F526" s="194" t="s">
        <v>509</v>
      </c>
      <c r="G526" s="195" t="s">
        <v>149</v>
      </c>
      <c r="H526" s="196">
        <v>184</v>
      </c>
      <c r="I526" s="197"/>
      <c r="J526" s="198">
        <f>ROUND(I526*H526,2)</f>
        <v>0</v>
      </c>
      <c r="K526" s="194" t="s">
        <v>150</v>
      </c>
      <c r="L526" s="61"/>
      <c r="M526" s="199" t="s">
        <v>21</v>
      </c>
      <c r="N526" s="200" t="s">
        <v>43</v>
      </c>
      <c r="O526" s="42"/>
      <c r="P526" s="201">
        <f>O526*H526</f>
        <v>0</v>
      </c>
      <c r="Q526" s="201">
        <v>0</v>
      </c>
      <c r="R526" s="201">
        <f>Q526*H526</f>
        <v>0</v>
      </c>
      <c r="S526" s="201">
        <v>0</v>
      </c>
      <c r="T526" s="202">
        <f>S526*H526</f>
        <v>0</v>
      </c>
      <c r="AR526" s="24" t="s">
        <v>151</v>
      </c>
      <c r="AT526" s="24" t="s">
        <v>146</v>
      </c>
      <c r="AU526" s="24" t="s">
        <v>82</v>
      </c>
      <c r="AY526" s="24" t="s">
        <v>144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4" t="s">
        <v>80</v>
      </c>
      <c r="BK526" s="203">
        <f>ROUND(I526*H526,2)</f>
        <v>0</v>
      </c>
      <c r="BL526" s="24" t="s">
        <v>151</v>
      </c>
      <c r="BM526" s="24" t="s">
        <v>2512</v>
      </c>
    </row>
    <row r="527" spans="2:65" s="1" customFormat="1" ht="13.5">
      <c r="B527" s="41"/>
      <c r="C527" s="63"/>
      <c r="D527" s="204" t="s">
        <v>153</v>
      </c>
      <c r="E527" s="63"/>
      <c r="F527" s="205" t="s">
        <v>509</v>
      </c>
      <c r="G527" s="63"/>
      <c r="H527" s="63"/>
      <c r="I527" s="163"/>
      <c r="J527" s="63"/>
      <c r="K527" s="63"/>
      <c r="L527" s="61"/>
      <c r="M527" s="206"/>
      <c r="N527" s="42"/>
      <c r="O527" s="42"/>
      <c r="P527" s="42"/>
      <c r="Q527" s="42"/>
      <c r="R527" s="42"/>
      <c r="S527" s="42"/>
      <c r="T527" s="78"/>
      <c r="AT527" s="24" t="s">
        <v>153</v>
      </c>
      <c r="AU527" s="24" t="s">
        <v>82</v>
      </c>
    </row>
    <row r="528" spans="2:65" s="12" customFormat="1" ht="27">
      <c r="B528" s="219"/>
      <c r="C528" s="220"/>
      <c r="D528" s="204" t="s">
        <v>155</v>
      </c>
      <c r="E528" s="221" t="s">
        <v>21</v>
      </c>
      <c r="F528" s="222" t="s">
        <v>1433</v>
      </c>
      <c r="G528" s="220"/>
      <c r="H528" s="221" t="s">
        <v>21</v>
      </c>
      <c r="I528" s="223"/>
      <c r="J528" s="220"/>
      <c r="K528" s="220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155</v>
      </c>
      <c r="AU528" s="228" t="s">
        <v>82</v>
      </c>
      <c r="AV528" s="12" t="s">
        <v>80</v>
      </c>
      <c r="AW528" s="12" t="s">
        <v>35</v>
      </c>
      <c r="AX528" s="12" t="s">
        <v>72</v>
      </c>
      <c r="AY528" s="228" t="s">
        <v>144</v>
      </c>
    </row>
    <row r="529" spans="2:65" s="11" customFormat="1" ht="13.5">
      <c r="B529" s="207"/>
      <c r="C529" s="208"/>
      <c r="D529" s="204" t="s">
        <v>155</v>
      </c>
      <c r="E529" s="209" t="s">
        <v>21</v>
      </c>
      <c r="F529" s="210" t="s">
        <v>2511</v>
      </c>
      <c r="G529" s="208"/>
      <c r="H529" s="211">
        <v>184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155</v>
      </c>
      <c r="AU529" s="217" t="s">
        <v>82</v>
      </c>
      <c r="AV529" s="11" t="s">
        <v>82</v>
      </c>
      <c r="AW529" s="11" t="s">
        <v>35</v>
      </c>
      <c r="AX529" s="11" t="s">
        <v>80</v>
      </c>
      <c r="AY529" s="217" t="s">
        <v>144</v>
      </c>
    </row>
    <row r="530" spans="2:65" s="1" customFormat="1" ht="16.5" customHeight="1">
      <c r="B530" s="41"/>
      <c r="C530" s="192" t="s">
        <v>1423</v>
      </c>
      <c r="D530" s="192" t="s">
        <v>146</v>
      </c>
      <c r="E530" s="193" t="s">
        <v>2102</v>
      </c>
      <c r="F530" s="194" t="s">
        <v>2103</v>
      </c>
      <c r="G530" s="195" t="s">
        <v>149</v>
      </c>
      <c r="H530" s="196">
        <v>23</v>
      </c>
      <c r="I530" s="197"/>
      <c r="J530" s="198">
        <f>ROUND(I530*H530,2)</f>
        <v>0</v>
      </c>
      <c r="K530" s="194" t="s">
        <v>150</v>
      </c>
      <c r="L530" s="61"/>
      <c r="M530" s="199" t="s">
        <v>21</v>
      </c>
      <c r="N530" s="200" t="s">
        <v>43</v>
      </c>
      <c r="O530" s="42"/>
      <c r="P530" s="201">
        <f>O530*H530</f>
        <v>0</v>
      </c>
      <c r="Q530" s="201">
        <v>0</v>
      </c>
      <c r="R530" s="201">
        <f>Q530*H530</f>
        <v>0</v>
      </c>
      <c r="S530" s="201">
        <v>0</v>
      </c>
      <c r="T530" s="202">
        <f>S530*H530</f>
        <v>0</v>
      </c>
      <c r="AR530" s="24" t="s">
        <v>151</v>
      </c>
      <c r="AT530" s="24" t="s">
        <v>146</v>
      </c>
      <c r="AU530" s="24" t="s">
        <v>82</v>
      </c>
      <c r="AY530" s="24" t="s">
        <v>144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24" t="s">
        <v>80</v>
      </c>
      <c r="BK530" s="203">
        <f>ROUND(I530*H530,2)</f>
        <v>0</v>
      </c>
      <c r="BL530" s="24" t="s">
        <v>151</v>
      </c>
      <c r="BM530" s="24" t="s">
        <v>2513</v>
      </c>
    </row>
    <row r="531" spans="2:65" s="1" customFormat="1" ht="13.5">
      <c r="B531" s="41"/>
      <c r="C531" s="63"/>
      <c r="D531" s="204" t="s">
        <v>153</v>
      </c>
      <c r="E531" s="63"/>
      <c r="F531" s="205" t="s">
        <v>2103</v>
      </c>
      <c r="G531" s="63"/>
      <c r="H531" s="63"/>
      <c r="I531" s="163"/>
      <c r="J531" s="63"/>
      <c r="K531" s="63"/>
      <c r="L531" s="61"/>
      <c r="M531" s="206"/>
      <c r="N531" s="42"/>
      <c r="O531" s="42"/>
      <c r="P531" s="42"/>
      <c r="Q531" s="42"/>
      <c r="R531" s="42"/>
      <c r="S531" s="42"/>
      <c r="T531" s="78"/>
      <c r="AT531" s="24" t="s">
        <v>153</v>
      </c>
      <c r="AU531" s="24" t="s">
        <v>82</v>
      </c>
    </row>
    <row r="532" spans="2:65" s="12" customFormat="1" ht="13.5">
      <c r="B532" s="219"/>
      <c r="C532" s="220"/>
      <c r="D532" s="204" t="s">
        <v>155</v>
      </c>
      <c r="E532" s="221" t="s">
        <v>21</v>
      </c>
      <c r="F532" s="222" t="s">
        <v>2105</v>
      </c>
      <c r="G532" s="220"/>
      <c r="H532" s="221" t="s">
        <v>21</v>
      </c>
      <c r="I532" s="223"/>
      <c r="J532" s="220"/>
      <c r="K532" s="220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155</v>
      </c>
      <c r="AU532" s="228" t="s">
        <v>82</v>
      </c>
      <c r="AV532" s="12" t="s">
        <v>80</v>
      </c>
      <c r="AW532" s="12" t="s">
        <v>35</v>
      </c>
      <c r="AX532" s="12" t="s">
        <v>72</v>
      </c>
      <c r="AY532" s="228" t="s">
        <v>144</v>
      </c>
    </row>
    <row r="533" spans="2:65" s="11" customFormat="1" ht="13.5">
      <c r="B533" s="207"/>
      <c r="C533" s="208"/>
      <c r="D533" s="204" t="s">
        <v>155</v>
      </c>
      <c r="E533" s="209" t="s">
        <v>21</v>
      </c>
      <c r="F533" s="210" t="s">
        <v>2514</v>
      </c>
      <c r="G533" s="208"/>
      <c r="H533" s="211">
        <v>23</v>
      </c>
      <c r="I533" s="212"/>
      <c r="J533" s="208"/>
      <c r="K533" s="208"/>
      <c r="L533" s="213"/>
      <c r="M533" s="214"/>
      <c r="N533" s="215"/>
      <c r="O533" s="215"/>
      <c r="P533" s="215"/>
      <c r="Q533" s="215"/>
      <c r="R533" s="215"/>
      <c r="S533" s="215"/>
      <c r="T533" s="216"/>
      <c r="AT533" s="217" t="s">
        <v>155</v>
      </c>
      <c r="AU533" s="217" t="s">
        <v>82</v>
      </c>
      <c r="AV533" s="11" t="s">
        <v>82</v>
      </c>
      <c r="AW533" s="11" t="s">
        <v>35</v>
      </c>
      <c r="AX533" s="11" t="s">
        <v>80</v>
      </c>
      <c r="AY533" s="217" t="s">
        <v>144</v>
      </c>
    </row>
    <row r="534" spans="2:65" s="1" customFormat="1" ht="16.5" customHeight="1">
      <c r="B534" s="41"/>
      <c r="C534" s="192" t="s">
        <v>1427</v>
      </c>
      <c r="D534" s="192" t="s">
        <v>146</v>
      </c>
      <c r="E534" s="193" t="s">
        <v>1435</v>
      </c>
      <c r="F534" s="194" t="s">
        <v>1436</v>
      </c>
      <c r="G534" s="195" t="s">
        <v>149</v>
      </c>
      <c r="H534" s="196">
        <v>2.72</v>
      </c>
      <c r="I534" s="197"/>
      <c r="J534" s="198">
        <f>ROUND(I534*H534,2)</f>
        <v>0</v>
      </c>
      <c r="K534" s="194" t="s">
        <v>150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0.19536000000000001</v>
      </c>
      <c r="R534" s="201">
        <f>Q534*H534</f>
        <v>0.53137920000000005</v>
      </c>
      <c r="S534" s="201">
        <v>0</v>
      </c>
      <c r="T534" s="202">
        <f>S534*H534</f>
        <v>0</v>
      </c>
      <c r="AR534" s="24" t="s">
        <v>151</v>
      </c>
      <c r="AT534" s="24" t="s">
        <v>146</v>
      </c>
      <c r="AU534" s="24" t="s">
        <v>82</v>
      </c>
      <c r="AY534" s="24" t="s">
        <v>144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151</v>
      </c>
      <c r="BM534" s="24" t="s">
        <v>2515</v>
      </c>
    </row>
    <row r="535" spans="2:65" s="1" customFormat="1" ht="13.5">
      <c r="B535" s="41"/>
      <c r="C535" s="63"/>
      <c r="D535" s="204" t="s">
        <v>153</v>
      </c>
      <c r="E535" s="63"/>
      <c r="F535" s="205" t="s">
        <v>1436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153</v>
      </c>
      <c r="AU535" s="24" t="s">
        <v>82</v>
      </c>
    </row>
    <row r="536" spans="2:65" s="12" customFormat="1" ht="13.5">
      <c r="B536" s="219"/>
      <c r="C536" s="220"/>
      <c r="D536" s="204" t="s">
        <v>155</v>
      </c>
      <c r="E536" s="221" t="s">
        <v>21</v>
      </c>
      <c r="F536" s="222" t="s">
        <v>1438</v>
      </c>
      <c r="G536" s="220"/>
      <c r="H536" s="221" t="s">
        <v>21</v>
      </c>
      <c r="I536" s="223"/>
      <c r="J536" s="220"/>
      <c r="K536" s="220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155</v>
      </c>
      <c r="AU536" s="228" t="s">
        <v>82</v>
      </c>
      <c r="AV536" s="12" t="s">
        <v>80</v>
      </c>
      <c r="AW536" s="12" t="s">
        <v>35</v>
      </c>
      <c r="AX536" s="12" t="s">
        <v>72</v>
      </c>
      <c r="AY536" s="228" t="s">
        <v>144</v>
      </c>
    </row>
    <row r="537" spans="2:65" s="11" customFormat="1" ht="13.5">
      <c r="B537" s="207"/>
      <c r="C537" s="208"/>
      <c r="D537" s="204" t="s">
        <v>155</v>
      </c>
      <c r="E537" s="209" t="s">
        <v>21</v>
      </c>
      <c r="F537" s="210" t="s">
        <v>2516</v>
      </c>
      <c r="G537" s="208"/>
      <c r="H537" s="211">
        <v>2.72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155</v>
      </c>
      <c r="AU537" s="217" t="s">
        <v>82</v>
      </c>
      <c r="AV537" s="11" t="s">
        <v>82</v>
      </c>
      <c r="AW537" s="11" t="s">
        <v>35</v>
      </c>
      <c r="AX537" s="11" t="s">
        <v>80</v>
      </c>
      <c r="AY537" s="217" t="s">
        <v>144</v>
      </c>
    </row>
    <row r="538" spans="2:65" s="1" customFormat="1" ht="16.5" customHeight="1">
      <c r="B538" s="41"/>
      <c r="C538" s="229" t="s">
        <v>1431</v>
      </c>
      <c r="D538" s="229" t="s">
        <v>273</v>
      </c>
      <c r="E538" s="230" t="s">
        <v>1441</v>
      </c>
      <c r="F538" s="231" t="s">
        <v>1442</v>
      </c>
      <c r="G538" s="232" t="s">
        <v>310</v>
      </c>
      <c r="H538" s="233">
        <v>0.72099999999999997</v>
      </c>
      <c r="I538" s="234"/>
      <c r="J538" s="235">
        <f>ROUND(I538*H538,2)</f>
        <v>0</v>
      </c>
      <c r="K538" s="231" t="s">
        <v>150</v>
      </c>
      <c r="L538" s="236"/>
      <c r="M538" s="237" t="s">
        <v>21</v>
      </c>
      <c r="N538" s="238" t="s">
        <v>43</v>
      </c>
      <c r="O538" s="42"/>
      <c r="P538" s="201">
        <f>O538*H538</f>
        <v>0</v>
      </c>
      <c r="Q538" s="201">
        <v>1</v>
      </c>
      <c r="R538" s="201">
        <f>Q538*H538</f>
        <v>0.72099999999999997</v>
      </c>
      <c r="S538" s="201">
        <v>0</v>
      </c>
      <c r="T538" s="202">
        <f>S538*H538</f>
        <v>0</v>
      </c>
      <c r="AR538" s="24" t="s">
        <v>193</v>
      </c>
      <c r="AT538" s="24" t="s">
        <v>273</v>
      </c>
      <c r="AU538" s="24" t="s">
        <v>82</v>
      </c>
      <c r="AY538" s="24" t="s">
        <v>144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80</v>
      </c>
      <c r="BK538" s="203">
        <f>ROUND(I538*H538,2)</f>
        <v>0</v>
      </c>
      <c r="BL538" s="24" t="s">
        <v>151</v>
      </c>
      <c r="BM538" s="24" t="s">
        <v>2517</v>
      </c>
    </row>
    <row r="539" spans="2:65" s="1" customFormat="1" ht="13.5">
      <c r="B539" s="41"/>
      <c r="C539" s="63"/>
      <c r="D539" s="204" t="s">
        <v>153</v>
      </c>
      <c r="E539" s="63"/>
      <c r="F539" s="205" t="s">
        <v>1442</v>
      </c>
      <c r="G539" s="63"/>
      <c r="H539" s="63"/>
      <c r="I539" s="163"/>
      <c r="J539" s="63"/>
      <c r="K539" s="63"/>
      <c r="L539" s="61"/>
      <c r="M539" s="206"/>
      <c r="N539" s="42"/>
      <c r="O539" s="42"/>
      <c r="P539" s="42"/>
      <c r="Q539" s="42"/>
      <c r="R539" s="42"/>
      <c r="S539" s="42"/>
      <c r="T539" s="78"/>
      <c r="AT539" s="24" t="s">
        <v>153</v>
      </c>
      <c r="AU539" s="24" t="s">
        <v>82</v>
      </c>
    </row>
    <row r="540" spans="2:65" s="12" customFormat="1" ht="13.5">
      <c r="B540" s="219"/>
      <c r="C540" s="220"/>
      <c r="D540" s="204" t="s">
        <v>155</v>
      </c>
      <c r="E540" s="221" t="s">
        <v>21</v>
      </c>
      <c r="F540" s="222" t="s">
        <v>1444</v>
      </c>
      <c r="G540" s="220"/>
      <c r="H540" s="221" t="s">
        <v>21</v>
      </c>
      <c r="I540" s="223"/>
      <c r="J540" s="220"/>
      <c r="K540" s="220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155</v>
      </c>
      <c r="AU540" s="228" t="s">
        <v>82</v>
      </c>
      <c r="AV540" s="12" t="s">
        <v>80</v>
      </c>
      <c r="AW540" s="12" t="s">
        <v>35</v>
      </c>
      <c r="AX540" s="12" t="s">
        <v>72</v>
      </c>
      <c r="AY540" s="228" t="s">
        <v>144</v>
      </c>
    </row>
    <row r="541" spans="2:65" s="11" customFormat="1" ht="13.5">
      <c r="B541" s="207"/>
      <c r="C541" s="208"/>
      <c r="D541" s="204" t="s">
        <v>155</v>
      </c>
      <c r="E541" s="209" t="s">
        <v>21</v>
      </c>
      <c r="F541" s="210" t="s">
        <v>2518</v>
      </c>
      <c r="G541" s="208"/>
      <c r="H541" s="211">
        <v>0.72099999999999997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155</v>
      </c>
      <c r="AU541" s="217" t="s">
        <v>82</v>
      </c>
      <c r="AV541" s="11" t="s">
        <v>82</v>
      </c>
      <c r="AW541" s="11" t="s">
        <v>35</v>
      </c>
      <c r="AX541" s="11" t="s">
        <v>80</v>
      </c>
      <c r="AY541" s="217" t="s">
        <v>144</v>
      </c>
    </row>
    <row r="542" spans="2:65" s="10" customFormat="1" ht="29.85" customHeight="1">
      <c r="B542" s="176"/>
      <c r="C542" s="177"/>
      <c r="D542" s="178" t="s">
        <v>71</v>
      </c>
      <c r="E542" s="190" t="s">
        <v>180</v>
      </c>
      <c r="F542" s="190" t="s">
        <v>738</v>
      </c>
      <c r="G542" s="177"/>
      <c r="H542" s="177"/>
      <c r="I542" s="180"/>
      <c r="J542" s="191">
        <f>BK542</f>
        <v>0</v>
      </c>
      <c r="K542" s="177"/>
      <c r="L542" s="182"/>
      <c r="M542" s="183"/>
      <c r="N542" s="184"/>
      <c r="O542" s="184"/>
      <c r="P542" s="185">
        <f>SUM(P543:P553)</f>
        <v>0</v>
      </c>
      <c r="Q542" s="184"/>
      <c r="R542" s="185">
        <f>SUM(R543:R553)</f>
        <v>2.2384000000000001E-2</v>
      </c>
      <c r="S542" s="184"/>
      <c r="T542" s="186">
        <f>SUM(T543:T553)</f>
        <v>0</v>
      </c>
      <c r="AR542" s="187" t="s">
        <v>80</v>
      </c>
      <c r="AT542" s="188" t="s">
        <v>71</v>
      </c>
      <c r="AU542" s="188" t="s">
        <v>80</v>
      </c>
      <c r="AY542" s="187" t="s">
        <v>144</v>
      </c>
      <c r="BK542" s="189">
        <f>SUM(BK543:BK553)</f>
        <v>0</v>
      </c>
    </row>
    <row r="543" spans="2:65" s="1" customFormat="1" ht="16.5" customHeight="1">
      <c r="B543" s="41"/>
      <c r="C543" s="192" t="s">
        <v>1434</v>
      </c>
      <c r="D543" s="192" t="s">
        <v>146</v>
      </c>
      <c r="E543" s="193" t="s">
        <v>1447</v>
      </c>
      <c r="F543" s="194" t="s">
        <v>1448</v>
      </c>
      <c r="G543" s="195" t="s">
        <v>149</v>
      </c>
      <c r="H543" s="196">
        <v>25.6</v>
      </c>
      <c r="I543" s="197"/>
      <c r="J543" s="198">
        <f>ROUND(I543*H543,2)</f>
        <v>0</v>
      </c>
      <c r="K543" s="194" t="s">
        <v>150</v>
      </c>
      <c r="L543" s="61"/>
      <c r="M543" s="199" t="s">
        <v>21</v>
      </c>
      <c r="N543" s="200" t="s">
        <v>43</v>
      </c>
      <c r="O543" s="42"/>
      <c r="P543" s="201">
        <f>O543*H543</f>
        <v>0</v>
      </c>
      <c r="Q543" s="201">
        <v>4.6000000000000001E-4</v>
      </c>
      <c r="R543" s="201">
        <f>Q543*H543</f>
        <v>1.1776000000000002E-2</v>
      </c>
      <c r="S543" s="201">
        <v>0</v>
      </c>
      <c r="T543" s="202">
        <f>S543*H543</f>
        <v>0</v>
      </c>
      <c r="AR543" s="24" t="s">
        <v>151</v>
      </c>
      <c r="AT543" s="24" t="s">
        <v>146</v>
      </c>
      <c r="AU543" s="24" t="s">
        <v>82</v>
      </c>
      <c r="AY543" s="24" t="s">
        <v>144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24" t="s">
        <v>80</v>
      </c>
      <c r="BK543" s="203">
        <f>ROUND(I543*H543,2)</f>
        <v>0</v>
      </c>
      <c r="BL543" s="24" t="s">
        <v>151</v>
      </c>
      <c r="BM543" s="24" t="s">
        <v>2519</v>
      </c>
    </row>
    <row r="544" spans="2:65" s="1" customFormat="1" ht="13.5">
      <c r="B544" s="41"/>
      <c r="C544" s="63"/>
      <c r="D544" s="204" t="s">
        <v>153</v>
      </c>
      <c r="E544" s="63"/>
      <c r="F544" s="205" t="s">
        <v>1448</v>
      </c>
      <c r="G544" s="63"/>
      <c r="H544" s="63"/>
      <c r="I544" s="163"/>
      <c r="J544" s="63"/>
      <c r="K544" s="63"/>
      <c r="L544" s="61"/>
      <c r="M544" s="206"/>
      <c r="N544" s="42"/>
      <c r="O544" s="42"/>
      <c r="P544" s="42"/>
      <c r="Q544" s="42"/>
      <c r="R544" s="42"/>
      <c r="S544" s="42"/>
      <c r="T544" s="78"/>
      <c r="AT544" s="24" t="s">
        <v>153</v>
      </c>
      <c r="AU544" s="24" t="s">
        <v>82</v>
      </c>
    </row>
    <row r="545" spans="2:65" s="12" customFormat="1" ht="13.5">
      <c r="B545" s="219"/>
      <c r="C545" s="220"/>
      <c r="D545" s="204" t="s">
        <v>155</v>
      </c>
      <c r="E545" s="221" t="s">
        <v>21</v>
      </c>
      <c r="F545" s="222" t="s">
        <v>1450</v>
      </c>
      <c r="G545" s="220"/>
      <c r="H545" s="221" t="s">
        <v>21</v>
      </c>
      <c r="I545" s="223"/>
      <c r="J545" s="220"/>
      <c r="K545" s="220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155</v>
      </c>
      <c r="AU545" s="228" t="s">
        <v>82</v>
      </c>
      <c r="AV545" s="12" t="s">
        <v>80</v>
      </c>
      <c r="AW545" s="12" t="s">
        <v>35</v>
      </c>
      <c r="AX545" s="12" t="s">
        <v>72</v>
      </c>
      <c r="AY545" s="228" t="s">
        <v>144</v>
      </c>
    </row>
    <row r="546" spans="2:65" s="11" customFormat="1" ht="13.5">
      <c r="B546" s="207"/>
      <c r="C546" s="208"/>
      <c r="D546" s="204" t="s">
        <v>155</v>
      </c>
      <c r="E546" s="209" t="s">
        <v>21</v>
      </c>
      <c r="F546" s="210" t="s">
        <v>2520</v>
      </c>
      <c r="G546" s="208"/>
      <c r="H546" s="211">
        <v>25.6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155</v>
      </c>
      <c r="AU546" s="217" t="s">
        <v>82</v>
      </c>
      <c r="AV546" s="11" t="s">
        <v>82</v>
      </c>
      <c r="AW546" s="11" t="s">
        <v>35</v>
      </c>
      <c r="AX546" s="11" t="s">
        <v>80</v>
      </c>
      <c r="AY546" s="217" t="s">
        <v>144</v>
      </c>
    </row>
    <row r="547" spans="2:65" s="1" customFormat="1" ht="16.5" customHeight="1">
      <c r="B547" s="41"/>
      <c r="C547" s="192" t="s">
        <v>1440</v>
      </c>
      <c r="D547" s="192" t="s">
        <v>146</v>
      </c>
      <c r="E547" s="193" t="s">
        <v>1453</v>
      </c>
      <c r="F547" s="194" t="s">
        <v>1454</v>
      </c>
      <c r="G547" s="195" t="s">
        <v>149</v>
      </c>
      <c r="H547" s="196">
        <v>30.4</v>
      </c>
      <c r="I547" s="197"/>
      <c r="J547" s="198">
        <f>ROUND(I547*H547,2)</f>
        <v>0</v>
      </c>
      <c r="K547" s="194" t="s">
        <v>150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1.2999999999999999E-4</v>
      </c>
      <c r="R547" s="201">
        <f>Q547*H547</f>
        <v>3.9519999999999998E-3</v>
      </c>
      <c r="S547" s="201">
        <v>0</v>
      </c>
      <c r="T547" s="202">
        <f>S547*H547</f>
        <v>0</v>
      </c>
      <c r="AR547" s="24" t="s">
        <v>151</v>
      </c>
      <c r="AT547" s="24" t="s">
        <v>146</v>
      </c>
      <c r="AU547" s="24" t="s">
        <v>82</v>
      </c>
      <c r="AY547" s="24" t="s">
        <v>144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151</v>
      </c>
      <c r="BM547" s="24" t="s">
        <v>2521</v>
      </c>
    </row>
    <row r="548" spans="2:65" s="1" customFormat="1" ht="13.5">
      <c r="B548" s="41"/>
      <c r="C548" s="63"/>
      <c r="D548" s="204" t="s">
        <v>153</v>
      </c>
      <c r="E548" s="63"/>
      <c r="F548" s="205" t="s">
        <v>1454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153</v>
      </c>
      <c r="AU548" s="24" t="s">
        <v>82</v>
      </c>
    </row>
    <row r="549" spans="2:65" s="11" customFormat="1" ht="13.5">
      <c r="B549" s="207"/>
      <c r="C549" s="208"/>
      <c r="D549" s="204" t="s">
        <v>155</v>
      </c>
      <c r="E549" s="209" t="s">
        <v>21</v>
      </c>
      <c r="F549" s="210" t="s">
        <v>2522</v>
      </c>
      <c r="G549" s="208"/>
      <c r="H549" s="211">
        <v>30.4</v>
      </c>
      <c r="I549" s="212"/>
      <c r="J549" s="208"/>
      <c r="K549" s="208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155</v>
      </c>
      <c r="AU549" s="217" t="s">
        <v>82</v>
      </c>
      <c r="AV549" s="11" t="s">
        <v>82</v>
      </c>
      <c r="AW549" s="11" t="s">
        <v>35</v>
      </c>
      <c r="AX549" s="11" t="s">
        <v>80</v>
      </c>
      <c r="AY549" s="217" t="s">
        <v>144</v>
      </c>
    </row>
    <row r="550" spans="2:65" s="1" customFormat="1" ht="16.5" customHeight="1">
      <c r="B550" s="41"/>
      <c r="C550" s="192" t="s">
        <v>1446</v>
      </c>
      <c r="D550" s="192" t="s">
        <v>146</v>
      </c>
      <c r="E550" s="193" t="s">
        <v>1458</v>
      </c>
      <c r="F550" s="194" t="s">
        <v>1459</v>
      </c>
      <c r="G550" s="195" t="s">
        <v>149</v>
      </c>
      <c r="H550" s="196">
        <v>12.8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5.1999999999999995E-4</v>
      </c>
      <c r="R550" s="201">
        <f>Q550*H550</f>
        <v>6.6559999999999996E-3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2523</v>
      </c>
    </row>
    <row r="551" spans="2:65" s="1" customFormat="1" ht="13.5">
      <c r="B551" s="41"/>
      <c r="C551" s="63"/>
      <c r="D551" s="204" t="s">
        <v>153</v>
      </c>
      <c r="E551" s="63"/>
      <c r="F551" s="205" t="s">
        <v>1459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 ht="13.5">
      <c r="B552" s="219"/>
      <c r="C552" s="220"/>
      <c r="D552" s="204" t="s">
        <v>155</v>
      </c>
      <c r="E552" s="221" t="s">
        <v>21</v>
      </c>
      <c r="F552" s="222" t="s">
        <v>1461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 ht="13.5">
      <c r="B553" s="207"/>
      <c r="C553" s="208"/>
      <c r="D553" s="204" t="s">
        <v>155</v>
      </c>
      <c r="E553" s="209" t="s">
        <v>21</v>
      </c>
      <c r="F553" s="210" t="s">
        <v>2524</v>
      </c>
      <c r="G553" s="208"/>
      <c r="H553" s="211">
        <v>12.8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0" customFormat="1" ht="29.85" customHeight="1">
      <c r="B554" s="176"/>
      <c r="C554" s="177"/>
      <c r="D554" s="178" t="s">
        <v>71</v>
      </c>
      <c r="E554" s="190" t="s">
        <v>193</v>
      </c>
      <c r="F554" s="190" t="s">
        <v>514</v>
      </c>
      <c r="G554" s="177"/>
      <c r="H554" s="177"/>
      <c r="I554" s="180"/>
      <c r="J554" s="191">
        <f>BK554</f>
        <v>0</v>
      </c>
      <c r="K554" s="177"/>
      <c r="L554" s="182"/>
      <c r="M554" s="183"/>
      <c r="N554" s="184"/>
      <c r="O554" s="184"/>
      <c r="P554" s="185">
        <f>SUM(P555:P559)</f>
        <v>0</v>
      </c>
      <c r="Q554" s="184"/>
      <c r="R554" s="185">
        <f>SUM(R555:R559)</f>
        <v>8.0000000000000013E-6</v>
      </c>
      <c r="S554" s="184"/>
      <c r="T554" s="186">
        <f>SUM(T555:T559)</f>
        <v>0</v>
      </c>
      <c r="AR554" s="187" t="s">
        <v>80</v>
      </c>
      <c r="AT554" s="188" t="s">
        <v>71</v>
      </c>
      <c r="AU554" s="188" t="s">
        <v>80</v>
      </c>
      <c r="AY554" s="187" t="s">
        <v>144</v>
      </c>
      <c r="BK554" s="189">
        <f>SUM(BK555:BK559)</f>
        <v>0</v>
      </c>
    </row>
    <row r="555" spans="2:65" s="1" customFormat="1" ht="16.5" customHeight="1">
      <c r="B555" s="41"/>
      <c r="C555" s="192" t="s">
        <v>1452</v>
      </c>
      <c r="D555" s="192" t="s">
        <v>146</v>
      </c>
      <c r="E555" s="193" t="s">
        <v>1464</v>
      </c>
      <c r="F555" s="194" t="s">
        <v>1465</v>
      </c>
      <c r="G555" s="195" t="s">
        <v>488</v>
      </c>
      <c r="H555" s="196">
        <v>0.8</v>
      </c>
      <c r="I555" s="197"/>
      <c r="J555" s="198">
        <f>ROUND(I555*H555,2)</f>
        <v>0</v>
      </c>
      <c r="K555" s="194" t="s">
        <v>21</v>
      </c>
      <c r="L555" s="61"/>
      <c r="M555" s="199" t="s">
        <v>21</v>
      </c>
      <c r="N555" s="200" t="s">
        <v>43</v>
      </c>
      <c r="O555" s="42"/>
      <c r="P555" s="201">
        <f>O555*H555</f>
        <v>0</v>
      </c>
      <c r="Q555" s="201">
        <v>1.0000000000000001E-5</v>
      </c>
      <c r="R555" s="201">
        <f>Q555*H555</f>
        <v>8.0000000000000013E-6</v>
      </c>
      <c r="S555" s="201">
        <v>0</v>
      </c>
      <c r="T555" s="202">
        <f>S555*H555</f>
        <v>0</v>
      </c>
      <c r="AR555" s="24" t="s">
        <v>151</v>
      </c>
      <c r="AT555" s="24" t="s">
        <v>146</v>
      </c>
      <c r="AU555" s="24" t="s">
        <v>82</v>
      </c>
      <c r="AY555" s="24" t="s">
        <v>144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24" t="s">
        <v>80</v>
      </c>
      <c r="BK555" s="203">
        <f>ROUND(I555*H555,2)</f>
        <v>0</v>
      </c>
      <c r="BL555" s="24" t="s">
        <v>151</v>
      </c>
      <c r="BM555" s="24" t="s">
        <v>2525</v>
      </c>
    </row>
    <row r="556" spans="2:65" s="1" customFormat="1" ht="13.5">
      <c r="B556" s="41"/>
      <c r="C556" s="63"/>
      <c r="D556" s="204" t="s">
        <v>153</v>
      </c>
      <c r="E556" s="63"/>
      <c r="F556" s="205" t="s">
        <v>1465</v>
      </c>
      <c r="G556" s="63"/>
      <c r="H556" s="63"/>
      <c r="I556" s="163"/>
      <c r="J556" s="63"/>
      <c r="K556" s="63"/>
      <c r="L556" s="61"/>
      <c r="M556" s="206"/>
      <c r="N556" s="42"/>
      <c r="O556" s="42"/>
      <c r="P556" s="42"/>
      <c r="Q556" s="42"/>
      <c r="R556" s="42"/>
      <c r="S556" s="42"/>
      <c r="T556" s="78"/>
      <c r="AT556" s="24" t="s">
        <v>153</v>
      </c>
      <c r="AU556" s="24" t="s">
        <v>82</v>
      </c>
    </row>
    <row r="557" spans="2:65" s="12" customFormat="1" ht="13.5">
      <c r="B557" s="219"/>
      <c r="C557" s="220"/>
      <c r="D557" s="204" t="s">
        <v>155</v>
      </c>
      <c r="E557" s="221" t="s">
        <v>21</v>
      </c>
      <c r="F557" s="222" t="s">
        <v>2118</v>
      </c>
      <c r="G557" s="220"/>
      <c r="H557" s="221" t="s">
        <v>21</v>
      </c>
      <c r="I557" s="223"/>
      <c r="J557" s="220"/>
      <c r="K557" s="220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155</v>
      </c>
      <c r="AU557" s="228" t="s">
        <v>82</v>
      </c>
      <c r="AV557" s="12" t="s">
        <v>80</v>
      </c>
      <c r="AW557" s="12" t="s">
        <v>35</v>
      </c>
      <c r="AX557" s="12" t="s">
        <v>72</v>
      </c>
      <c r="AY557" s="228" t="s">
        <v>144</v>
      </c>
    </row>
    <row r="558" spans="2:65" s="11" customFormat="1" ht="13.5">
      <c r="B558" s="207"/>
      <c r="C558" s="208"/>
      <c r="D558" s="204" t="s">
        <v>155</v>
      </c>
      <c r="E558" s="209" t="s">
        <v>21</v>
      </c>
      <c r="F558" s="210" t="s">
        <v>1468</v>
      </c>
      <c r="G558" s="208"/>
      <c r="H558" s="211">
        <v>0.8</v>
      </c>
      <c r="I558" s="212"/>
      <c r="J558" s="208"/>
      <c r="K558" s="208"/>
      <c r="L558" s="213"/>
      <c r="M558" s="214"/>
      <c r="N558" s="215"/>
      <c r="O558" s="215"/>
      <c r="P558" s="215"/>
      <c r="Q558" s="215"/>
      <c r="R558" s="215"/>
      <c r="S558" s="215"/>
      <c r="T558" s="216"/>
      <c r="AT558" s="217" t="s">
        <v>155</v>
      </c>
      <c r="AU558" s="217" t="s">
        <v>82</v>
      </c>
      <c r="AV558" s="11" t="s">
        <v>82</v>
      </c>
      <c r="AW558" s="11" t="s">
        <v>35</v>
      </c>
      <c r="AX558" s="11" t="s">
        <v>80</v>
      </c>
      <c r="AY558" s="217" t="s">
        <v>144</v>
      </c>
    </row>
    <row r="559" spans="2:65" s="12" customFormat="1" ht="13.5">
      <c r="B559" s="219"/>
      <c r="C559" s="220"/>
      <c r="D559" s="204" t="s">
        <v>155</v>
      </c>
      <c r="E559" s="221" t="s">
        <v>21</v>
      </c>
      <c r="F559" s="222" t="s">
        <v>1469</v>
      </c>
      <c r="G559" s="220"/>
      <c r="H559" s="221" t="s">
        <v>21</v>
      </c>
      <c r="I559" s="223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155</v>
      </c>
      <c r="AU559" s="228" t="s">
        <v>82</v>
      </c>
      <c r="AV559" s="12" t="s">
        <v>80</v>
      </c>
      <c r="AW559" s="12" t="s">
        <v>35</v>
      </c>
      <c r="AX559" s="12" t="s">
        <v>72</v>
      </c>
      <c r="AY559" s="228" t="s">
        <v>144</v>
      </c>
    </row>
    <row r="560" spans="2:65" s="10" customFormat="1" ht="29.85" customHeight="1">
      <c r="B560" s="176"/>
      <c r="C560" s="177"/>
      <c r="D560" s="178" t="s">
        <v>71</v>
      </c>
      <c r="E560" s="190" t="s">
        <v>199</v>
      </c>
      <c r="F560" s="190" t="s">
        <v>521</v>
      </c>
      <c r="G560" s="177"/>
      <c r="H560" s="177"/>
      <c r="I560" s="180"/>
      <c r="J560" s="191">
        <f>BK560</f>
        <v>0</v>
      </c>
      <c r="K560" s="177"/>
      <c r="L560" s="182"/>
      <c r="M560" s="183"/>
      <c r="N560" s="184"/>
      <c r="O560" s="184"/>
      <c r="P560" s="185">
        <f>SUM(P561:P710)</f>
        <v>0</v>
      </c>
      <c r="Q560" s="184"/>
      <c r="R560" s="185">
        <f>SUM(R561:R710)</f>
        <v>20.541547399999999</v>
      </c>
      <c r="S560" s="184"/>
      <c r="T560" s="186">
        <f>SUM(T561:T710)</f>
        <v>406.61032000000006</v>
      </c>
      <c r="AR560" s="187" t="s">
        <v>80</v>
      </c>
      <c r="AT560" s="188" t="s">
        <v>71</v>
      </c>
      <c r="AU560" s="188" t="s">
        <v>80</v>
      </c>
      <c r="AY560" s="187" t="s">
        <v>144</v>
      </c>
      <c r="BK560" s="189">
        <f>SUM(BK561:BK710)</f>
        <v>0</v>
      </c>
    </row>
    <row r="561" spans="2:65" s="1" customFormat="1" ht="25.5" customHeight="1">
      <c r="B561" s="41"/>
      <c r="C561" s="192" t="s">
        <v>1457</v>
      </c>
      <c r="D561" s="192" t="s">
        <v>146</v>
      </c>
      <c r="E561" s="193" t="s">
        <v>1471</v>
      </c>
      <c r="F561" s="194" t="s">
        <v>1472</v>
      </c>
      <c r="G561" s="195" t="s">
        <v>488</v>
      </c>
      <c r="H561" s="196">
        <v>60</v>
      </c>
      <c r="I561" s="197"/>
      <c r="J561" s="198">
        <f>ROUND(I561*H561,2)</f>
        <v>0</v>
      </c>
      <c r="K561" s="194" t="s">
        <v>150</v>
      </c>
      <c r="L561" s="61"/>
      <c r="M561" s="199" t="s">
        <v>21</v>
      </c>
      <c r="N561" s="200" t="s">
        <v>43</v>
      </c>
      <c r="O561" s="42"/>
      <c r="P561" s="201">
        <f>O561*H561</f>
        <v>0</v>
      </c>
      <c r="Q561" s="201">
        <v>1.5169999999999999E-2</v>
      </c>
      <c r="R561" s="201">
        <f>Q561*H561</f>
        <v>0.91020000000000001</v>
      </c>
      <c r="S561" s="201">
        <v>0</v>
      </c>
      <c r="T561" s="202">
        <f>S561*H561</f>
        <v>0</v>
      </c>
      <c r="AR561" s="24" t="s">
        <v>151</v>
      </c>
      <c r="AT561" s="24" t="s">
        <v>146</v>
      </c>
      <c r="AU561" s="24" t="s">
        <v>82</v>
      </c>
      <c r="AY561" s="24" t="s">
        <v>144</v>
      </c>
      <c r="BE561" s="203">
        <f>IF(N561="základní",J561,0)</f>
        <v>0</v>
      </c>
      <c r="BF561" s="203">
        <f>IF(N561="snížená",J561,0)</f>
        <v>0</v>
      </c>
      <c r="BG561" s="203">
        <f>IF(N561="zákl. přenesená",J561,0)</f>
        <v>0</v>
      </c>
      <c r="BH561" s="203">
        <f>IF(N561="sníž. přenesená",J561,0)</f>
        <v>0</v>
      </c>
      <c r="BI561" s="203">
        <f>IF(N561="nulová",J561,0)</f>
        <v>0</v>
      </c>
      <c r="BJ561" s="24" t="s">
        <v>80</v>
      </c>
      <c r="BK561" s="203">
        <f>ROUND(I561*H561,2)</f>
        <v>0</v>
      </c>
      <c r="BL561" s="24" t="s">
        <v>151</v>
      </c>
      <c r="BM561" s="24" t="s">
        <v>2526</v>
      </c>
    </row>
    <row r="562" spans="2:65" s="1" customFormat="1" ht="13.5">
      <c r="B562" s="41"/>
      <c r="C562" s="63"/>
      <c r="D562" s="204" t="s">
        <v>153</v>
      </c>
      <c r="E562" s="63"/>
      <c r="F562" s="205" t="s">
        <v>1472</v>
      </c>
      <c r="G562" s="63"/>
      <c r="H562" s="63"/>
      <c r="I562" s="163"/>
      <c r="J562" s="63"/>
      <c r="K562" s="63"/>
      <c r="L562" s="61"/>
      <c r="M562" s="206"/>
      <c r="N562" s="42"/>
      <c r="O562" s="42"/>
      <c r="P562" s="42"/>
      <c r="Q562" s="42"/>
      <c r="R562" s="42"/>
      <c r="S562" s="42"/>
      <c r="T562" s="78"/>
      <c r="AT562" s="24" t="s">
        <v>153</v>
      </c>
      <c r="AU562" s="24" t="s">
        <v>82</v>
      </c>
    </row>
    <row r="563" spans="2:65" s="12" customFormat="1" ht="27">
      <c r="B563" s="219"/>
      <c r="C563" s="220"/>
      <c r="D563" s="204" t="s">
        <v>155</v>
      </c>
      <c r="E563" s="221" t="s">
        <v>21</v>
      </c>
      <c r="F563" s="222" t="s">
        <v>1474</v>
      </c>
      <c r="G563" s="220"/>
      <c r="H563" s="221" t="s">
        <v>21</v>
      </c>
      <c r="I563" s="223"/>
      <c r="J563" s="220"/>
      <c r="K563" s="220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155</v>
      </c>
      <c r="AU563" s="228" t="s">
        <v>82</v>
      </c>
      <c r="AV563" s="12" t="s">
        <v>80</v>
      </c>
      <c r="AW563" s="12" t="s">
        <v>35</v>
      </c>
      <c r="AX563" s="12" t="s">
        <v>72</v>
      </c>
      <c r="AY563" s="228" t="s">
        <v>144</v>
      </c>
    </row>
    <row r="564" spans="2:65" s="11" customFormat="1" ht="13.5">
      <c r="B564" s="207"/>
      <c r="C564" s="208"/>
      <c r="D564" s="204" t="s">
        <v>155</v>
      </c>
      <c r="E564" s="209" t="s">
        <v>21</v>
      </c>
      <c r="F564" s="210" t="s">
        <v>2527</v>
      </c>
      <c r="G564" s="208"/>
      <c r="H564" s="211">
        <v>30</v>
      </c>
      <c r="I564" s="212"/>
      <c r="J564" s="208"/>
      <c r="K564" s="208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155</v>
      </c>
      <c r="AU564" s="217" t="s">
        <v>82</v>
      </c>
      <c r="AV564" s="11" t="s">
        <v>82</v>
      </c>
      <c r="AW564" s="11" t="s">
        <v>35</v>
      </c>
      <c r="AX564" s="11" t="s">
        <v>72</v>
      </c>
      <c r="AY564" s="217" t="s">
        <v>144</v>
      </c>
    </row>
    <row r="565" spans="2:65" s="11" customFormat="1" ht="13.5">
      <c r="B565" s="207"/>
      <c r="C565" s="208"/>
      <c r="D565" s="204" t="s">
        <v>155</v>
      </c>
      <c r="E565" s="209" t="s">
        <v>21</v>
      </c>
      <c r="F565" s="210" t="s">
        <v>2528</v>
      </c>
      <c r="G565" s="208"/>
      <c r="H565" s="211">
        <v>30</v>
      </c>
      <c r="I565" s="212"/>
      <c r="J565" s="208"/>
      <c r="K565" s="208"/>
      <c r="L565" s="213"/>
      <c r="M565" s="214"/>
      <c r="N565" s="215"/>
      <c r="O565" s="215"/>
      <c r="P565" s="215"/>
      <c r="Q565" s="215"/>
      <c r="R565" s="215"/>
      <c r="S565" s="215"/>
      <c r="T565" s="216"/>
      <c r="AT565" s="217" t="s">
        <v>155</v>
      </c>
      <c r="AU565" s="217" t="s">
        <v>82</v>
      </c>
      <c r="AV565" s="11" t="s">
        <v>82</v>
      </c>
      <c r="AW565" s="11" t="s">
        <v>35</v>
      </c>
      <c r="AX565" s="11" t="s">
        <v>72</v>
      </c>
      <c r="AY565" s="217" t="s">
        <v>144</v>
      </c>
    </row>
    <row r="566" spans="2:65" s="13" customFormat="1" ht="13.5">
      <c r="B566" s="245"/>
      <c r="C566" s="246"/>
      <c r="D566" s="204" t="s">
        <v>155</v>
      </c>
      <c r="E566" s="247" t="s">
        <v>21</v>
      </c>
      <c r="F566" s="248" t="s">
        <v>947</v>
      </c>
      <c r="G566" s="246"/>
      <c r="H566" s="249">
        <v>60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AT566" s="255" t="s">
        <v>155</v>
      </c>
      <c r="AU566" s="255" t="s">
        <v>82</v>
      </c>
      <c r="AV566" s="13" t="s">
        <v>151</v>
      </c>
      <c r="AW566" s="13" t="s">
        <v>35</v>
      </c>
      <c r="AX566" s="13" t="s">
        <v>80</v>
      </c>
      <c r="AY566" s="255" t="s">
        <v>144</v>
      </c>
    </row>
    <row r="567" spans="2:65" s="1" customFormat="1" ht="25.5" customHeight="1">
      <c r="B567" s="41"/>
      <c r="C567" s="192" t="s">
        <v>1463</v>
      </c>
      <c r="D567" s="192" t="s">
        <v>146</v>
      </c>
      <c r="E567" s="193" t="s">
        <v>1478</v>
      </c>
      <c r="F567" s="194" t="s">
        <v>1479</v>
      </c>
      <c r="G567" s="195" t="s">
        <v>488</v>
      </c>
      <c r="H567" s="196">
        <v>8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3.9600000000000003E-2</v>
      </c>
      <c r="R567" s="201">
        <f>Q567*H567</f>
        <v>0.31680000000000003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2529</v>
      </c>
    </row>
    <row r="568" spans="2:65" s="1" customFormat="1" ht="13.5">
      <c r="B568" s="41"/>
      <c r="C568" s="63"/>
      <c r="D568" s="204" t="s">
        <v>153</v>
      </c>
      <c r="E568" s="63"/>
      <c r="F568" s="205" t="s">
        <v>1479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1" customFormat="1" ht="13.5">
      <c r="B569" s="207"/>
      <c r="C569" s="208"/>
      <c r="D569" s="204" t="s">
        <v>155</v>
      </c>
      <c r="E569" s="209" t="s">
        <v>21</v>
      </c>
      <c r="F569" s="210" t="s">
        <v>2530</v>
      </c>
      <c r="G569" s="208"/>
      <c r="H569" s="211">
        <v>8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155</v>
      </c>
      <c r="AU569" s="217" t="s">
        <v>82</v>
      </c>
      <c r="AV569" s="11" t="s">
        <v>82</v>
      </c>
      <c r="AW569" s="11" t="s">
        <v>35</v>
      </c>
      <c r="AX569" s="11" t="s">
        <v>80</v>
      </c>
      <c r="AY569" s="217" t="s">
        <v>144</v>
      </c>
    </row>
    <row r="570" spans="2:65" s="1" customFormat="1" ht="25.5" customHeight="1">
      <c r="B570" s="41"/>
      <c r="C570" s="192" t="s">
        <v>1470</v>
      </c>
      <c r="D570" s="192" t="s">
        <v>146</v>
      </c>
      <c r="E570" s="193" t="s">
        <v>1483</v>
      </c>
      <c r="F570" s="194" t="s">
        <v>2124</v>
      </c>
      <c r="G570" s="195" t="s">
        <v>488</v>
      </c>
      <c r="H570" s="196">
        <v>32</v>
      </c>
      <c r="I570" s="197"/>
      <c r="J570" s="198">
        <f>ROUND(I570*H570,2)</f>
        <v>0</v>
      </c>
      <c r="K570" s="194" t="s">
        <v>150</v>
      </c>
      <c r="L570" s="61"/>
      <c r="M570" s="199" t="s">
        <v>21</v>
      </c>
      <c r="N570" s="200" t="s">
        <v>43</v>
      </c>
      <c r="O570" s="42"/>
      <c r="P570" s="201">
        <f>O570*H570</f>
        <v>0</v>
      </c>
      <c r="Q570" s="201">
        <v>7.1050000000000002E-2</v>
      </c>
      <c r="R570" s="201">
        <f>Q570*H570</f>
        <v>2.2736000000000001</v>
      </c>
      <c r="S570" s="201">
        <v>0</v>
      </c>
      <c r="T570" s="202">
        <f>S570*H570</f>
        <v>0</v>
      </c>
      <c r="AR570" s="24" t="s">
        <v>151</v>
      </c>
      <c r="AT570" s="24" t="s">
        <v>146</v>
      </c>
      <c r="AU570" s="24" t="s">
        <v>82</v>
      </c>
      <c r="AY570" s="24" t="s">
        <v>144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24" t="s">
        <v>80</v>
      </c>
      <c r="BK570" s="203">
        <f>ROUND(I570*H570,2)</f>
        <v>0</v>
      </c>
      <c r="BL570" s="24" t="s">
        <v>151</v>
      </c>
      <c r="BM570" s="24" t="s">
        <v>2531</v>
      </c>
    </row>
    <row r="571" spans="2:65" s="1" customFormat="1" ht="13.5">
      <c r="B571" s="41"/>
      <c r="C571" s="63"/>
      <c r="D571" s="204" t="s">
        <v>153</v>
      </c>
      <c r="E571" s="63"/>
      <c r="F571" s="205" t="s">
        <v>1484</v>
      </c>
      <c r="G571" s="63"/>
      <c r="H571" s="63"/>
      <c r="I571" s="163"/>
      <c r="J571" s="63"/>
      <c r="K571" s="63"/>
      <c r="L571" s="61"/>
      <c r="M571" s="206"/>
      <c r="N571" s="42"/>
      <c r="O571" s="42"/>
      <c r="P571" s="42"/>
      <c r="Q571" s="42"/>
      <c r="R571" s="42"/>
      <c r="S571" s="42"/>
      <c r="T571" s="78"/>
      <c r="AT571" s="24" t="s">
        <v>153</v>
      </c>
      <c r="AU571" s="24" t="s">
        <v>82</v>
      </c>
    </row>
    <row r="572" spans="2:65" s="12" customFormat="1" ht="27">
      <c r="B572" s="219"/>
      <c r="C572" s="220"/>
      <c r="D572" s="204" t="s">
        <v>155</v>
      </c>
      <c r="E572" s="221" t="s">
        <v>21</v>
      </c>
      <c r="F572" s="222" t="s">
        <v>1486</v>
      </c>
      <c r="G572" s="220"/>
      <c r="H572" s="221" t="s">
        <v>21</v>
      </c>
      <c r="I572" s="223"/>
      <c r="J572" s="220"/>
      <c r="K572" s="220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155</v>
      </c>
      <c r="AU572" s="228" t="s">
        <v>82</v>
      </c>
      <c r="AV572" s="12" t="s">
        <v>80</v>
      </c>
      <c r="AW572" s="12" t="s">
        <v>35</v>
      </c>
      <c r="AX572" s="12" t="s">
        <v>72</v>
      </c>
      <c r="AY572" s="228" t="s">
        <v>144</v>
      </c>
    </row>
    <row r="573" spans="2:65" s="12" customFormat="1" ht="13.5">
      <c r="B573" s="219"/>
      <c r="C573" s="220"/>
      <c r="D573" s="204" t="s">
        <v>155</v>
      </c>
      <c r="E573" s="221" t="s">
        <v>21</v>
      </c>
      <c r="F573" s="222" t="s">
        <v>1487</v>
      </c>
      <c r="G573" s="220"/>
      <c r="H573" s="221" t="s">
        <v>21</v>
      </c>
      <c r="I573" s="223"/>
      <c r="J573" s="220"/>
      <c r="K573" s="220"/>
      <c r="L573" s="224"/>
      <c r="M573" s="225"/>
      <c r="N573" s="226"/>
      <c r="O573" s="226"/>
      <c r="P573" s="226"/>
      <c r="Q573" s="226"/>
      <c r="R573" s="226"/>
      <c r="S573" s="226"/>
      <c r="T573" s="227"/>
      <c r="AT573" s="228" t="s">
        <v>155</v>
      </c>
      <c r="AU573" s="228" t="s">
        <v>82</v>
      </c>
      <c r="AV573" s="12" t="s">
        <v>80</v>
      </c>
      <c r="AW573" s="12" t="s">
        <v>35</v>
      </c>
      <c r="AX573" s="12" t="s">
        <v>72</v>
      </c>
      <c r="AY573" s="228" t="s">
        <v>144</v>
      </c>
    </row>
    <row r="574" spans="2:65" s="11" customFormat="1" ht="13.5">
      <c r="B574" s="207"/>
      <c r="C574" s="208"/>
      <c r="D574" s="204" t="s">
        <v>155</v>
      </c>
      <c r="E574" s="209" t="s">
        <v>21</v>
      </c>
      <c r="F574" s="210" t="s">
        <v>2126</v>
      </c>
      <c r="G574" s="208"/>
      <c r="H574" s="211">
        <v>32</v>
      </c>
      <c r="I574" s="212"/>
      <c r="J574" s="208"/>
      <c r="K574" s="208"/>
      <c r="L574" s="213"/>
      <c r="M574" s="214"/>
      <c r="N574" s="215"/>
      <c r="O574" s="215"/>
      <c r="P574" s="215"/>
      <c r="Q574" s="215"/>
      <c r="R574" s="215"/>
      <c r="S574" s="215"/>
      <c r="T574" s="216"/>
      <c r="AT574" s="217" t="s">
        <v>155</v>
      </c>
      <c r="AU574" s="217" t="s">
        <v>82</v>
      </c>
      <c r="AV574" s="11" t="s">
        <v>82</v>
      </c>
      <c r="AW574" s="11" t="s">
        <v>35</v>
      </c>
      <c r="AX574" s="11" t="s">
        <v>80</v>
      </c>
      <c r="AY574" s="217" t="s">
        <v>144</v>
      </c>
    </row>
    <row r="575" spans="2:65" s="1" customFormat="1" ht="16.5" customHeight="1">
      <c r="B575" s="41"/>
      <c r="C575" s="192" t="s">
        <v>1477</v>
      </c>
      <c r="D575" s="192" t="s">
        <v>146</v>
      </c>
      <c r="E575" s="193" t="s">
        <v>1490</v>
      </c>
      <c r="F575" s="194" t="s">
        <v>1491</v>
      </c>
      <c r="G575" s="195" t="s">
        <v>518</v>
      </c>
      <c r="H575" s="196">
        <v>10</v>
      </c>
      <c r="I575" s="197"/>
      <c r="J575" s="198">
        <f>ROUND(I575*H575,2)</f>
        <v>0</v>
      </c>
      <c r="K575" s="194" t="s">
        <v>21</v>
      </c>
      <c r="L575" s="61"/>
      <c r="M575" s="199" t="s">
        <v>21</v>
      </c>
      <c r="N575" s="200" t="s">
        <v>43</v>
      </c>
      <c r="O575" s="42"/>
      <c r="P575" s="201">
        <f>O575*H575</f>
        <v>0</v>
      </c>
      <c r="Q575" s="201">
        <v>0</v>
      </c>
      <c r="R575" s="201">
        <f>Q575*H575</f>
        <v>0</v>
      </c>
      <c r="S575" s="201">
        <v>0</v>
      </c>
      <c r="T575" s="202">
        <f>S575*H575</f>
        <v>0</v>
      </c>
      <c r="AR575" s="24" t="s">
        <v>151</v>
      </c>
      <c r="AT575" s="24" t="s">
        <v>146</v>
      </c>
      <c r="AU575" s="24" t="s">
        <v>82</v>
      </c>
      <c r="AY575" s="24" t="s">
        <v>144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24" t="s">
        <v>80</v>
      </c>
      <c r="BK575" s="203">
        <f>ROUND(I575*H575,2)</f>
        <v>0</v>
      </c>
      <c r="BL575" s="24" t="s">
        <v>151</v>
      </c>
      <c r="BM575" s="24" t="s">
        <v>2532</v>
      </c>
    </row>
    <row r="576" spans="2:65" s="1" customFormat="1" ht="13.5">
      <c r="B576" s="41"/>
      <c r="C576" s="63"/>
      <c r="D576" s="204" t="s">
        <v>153</v>
      </c>
      <c r="E576" s="63"/>
      <c r="F576" s="205" t="s">
        <v>1491</v>
      </c>
      <c r="G576" s="63"/>
      <c r="H576" s="63"/>
      <c r="I576" s="163"/>
      <c r="J576" s="63"/>
      <c r="K576" s="63"/>
      <c r="L576" s="61"/>
      <c r="M576" s="206"/>
      <c r="N576" s="42"/>
      <c r="O576" s="42"/>
      <c r="P576" s="42"/>
      <c r="Q576" s="42"/>
      <c r="R576" s="42"/>
      <c r="S576" s="42"/>
      <c r="T576" s="78"/>
      <c r="AT576" s="24" t="s">
        <v>153</v>
      </c>
      <c r="AU576" s="24" t="s">
        <v>82</v>
      </c>
    </row>
    <row r="577" spans="2:65" s="12" customFormat="1" ht="13.5">
      <c r="B577" s="219"/>
      <c r="C577" s="220"/>
      <c r="D577" s="204" t="s">
        <v>155</v>
      </c>
      <c r="E577" s="221" t="s">
        <v>21</v>
      </c>
      <c r="F577" s="222" t="s">
        <v>1493</v>
      </c>
      <c r="G577" s="220"/>
      <c r="H577" s="221" t="s">
        <v>21</v>
      </c>
      <c r="I577" s="223"/>
      <c r="J577" s="220"/>
      <c r="K577" s="220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155</v>
      </c>
      <c r="AU577" s="228" t="s">
        <v>82</v>
      </c>
      <c r="AV577" s="12" t="s">
        <v>80</v>
      </c>
      <c r="AW577" s="12" t="s">
        <v>35</v>
      </c>
      <c r="AX577" s="12" t="s">
        <v>72</v>
      </c>
      <c r="AY577" s="228" t="s">
        <v>144</v>
      </c>
    </row>
    <row r="578" spans="2:65" s="12" customFormat="1" ht="13.5">
      <c r="B578" s="219"/>
      <c r="C578" s="220"/>
      <c r="D578" s="204" t="s">
        <v>155</v>
      </c>
      <c r="E578" s="221" t="s">
        <v>21</v>
      </c>
      <c r="F578" s="222" t="s">
        <v>1469</v>
      </c>
      <c r="G578" s="220"/>
      <c r="H578" s="221" t="s">
        <v>21</v>
      </c>
      <c r="I578" s="223"/>
      <c r="J578" s="220"/>
      <c r="K578" s="220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155</v>
      </c>
      <c r="AU578" s="228" t="s">
        <v>82</v>
      </c>
      <c r="AV578" s="12" t="s">
        <v>80</v>
      </c>
      <c r="AW578" s="12" t="s">
        <v>35</v>
      </c>
      <c r="AX578" s="12" t="s">
        <v>72</v>
      </c>
      <c r="AY578" s="228" t="s">
        <v>144</v>
      </c>
    </row>
    <row r="579" spans="2:65" s="11" customFormat="1" ht="13.5">
      <c r="B579" s="207"/>
      <c r="C579" s="208"/>
      <c r="D579" s="204" t="s">
        <v>155</v>
      </c>
      <c r="E579" s="209" t="s">
        <v>21</v>
      </c>
      <c r="F579" s="210" t="s">
        <v>1494</v>
      </c>
      <c r="G579" s="208"/>
      <c r="H579" s="211">
        <v>4</v>
      </c>
      <c r="I579" s="212"/>
      <c r="J579" s="208"/>
      <c r="K579" s="208"/>
      <c r="L579" s="213"/>
      <c r="M579" s="214"/>
      <c r="N579" s="215"/>
      <c r="O579" s="215"/>
      <c r="P579" s="215"/>
      <c r="Q579" s="215"/>
      <c r="R579" s="215"/>
      <c r="S579" s="215"/>
      <c r="T579" s="216"/>
      <c r="AT579" s="217" t="s">
        <v>155</v>
      </c>
      <c r="AU579" s="217" t="s">
        <v>82</v>
      </c>
      <c r="AV579" s="11" t="s">
        <v>82</v>
      </c>
      <c r="AW579" s="11" t="s">
        <v>35</v>
      </c>
      <c r="AX579" s="11" t="s">
        <v>72</v>
      </c>
      <c r="AY579" s="217" t="s">
        <v>144</v>
      </c>
    </row>
    <row r="580" spans="2:65" s="11" customFormat="1" ht="13.5">
      <c r="B580" s="207"/>
      <c r="C580" s="208"/>
      <c r="D580" s="204" t="s">
        <v>155</v>
      </c>
      <c r="E580" s="209" t="s">
        <v>21</v>
      </c>
      <c r="F580" s="210" t="s">
        <v>1495</v>
      </c>
      <c r="G580" s="208"/>
      <c r="H580" s="211">
        <v>6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155</v>
      </c>
      <c r="AU580" s="217" t="s">
        <v>82</v>
      </c>
      <c r="AV580" s="11" t="s">
        <v>82</v>
      </c>
      <c r="AW580" s="11" t="s">
        <v>35</v>
      </c>
      <c r="AX580" s="11" t="s">
        <v>72</v>
      </c>
      <c r="AY580" s="217" t="s">
        <v>144</v>
      </c>
    </row>
    <row r="581" spans="2:65" s="13" customFormat="1" ht="13.5">
      <c r="B581" s="245"/>
      <c r="C581" s="246"/>
      <c r="D581" s="204" t="s">
        <v>155</v>
      </c>
      <c r="E581" s="247" t="s">
        <v>21</v>
      </c>
      <c r="F581" s="248" t="s">
        <v>947</v>
      </c>
      <c r="G581" s="246"/>
      <c r="H581" s="249">
        <v>10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AT581" s="255" t="s">
        <v>155</v>
      </c>
      <c r="AU581" s="255" t="s">
        <v>82</v>
      </c>
      <c r="AV581" s="13" t="s">
        <v>151</v>
      </c>
      <c r="AW581" s="13" t="s">
        <v>35</v>
      </c>
      <c r="AX581" s="13" t="s">
        <v>80</v>
      </c>
      <c r="AY581" s="255" t="s">
        <v>144</v>
      </c>
    </row>
    <row r="582" spans="2:65" s="1" customFormat="1" ht="16.5" customHeight="1">
      <c r="B582" s="41"/>
      <c r="C582" s="192" t="s">
        <v>1482</v>
      </c>
      <c r="D582" s="192" t="s">
        <v>146</v>
      </c>
      <c r="E582" s="193" t="s">
        <v>1497</v>
      </c>
      <c r="F582" s="194" t="s">
        <v>1498</v>
      </c>
      <c r="G582" s="195" t="s">
        <v>518</v>
      </c>
      <c r="H582" s="196">
        <v>2</v>
      </c>
      <c r="I582" s="197"/>
      <c r="J582" s="198">
        <f>ROUND(I582*H582,2)</f>
        <v>0</v>
      </c>
      <c r="K582" s="194" t="s">
        <v>150</v>
      </c>
      <c r="L582" s="61"/>
      <c r="M582" s="199" t="s">
        <v>21</v>
      </c>
      <c r="N582" s="200" t="s">
        <v>43</v>
      </c>
      <c r="O582" s="42"/>
      <c r="P582" s="201">
        <f>O582*H582</f>
        <v>0</v>
      </c>
      <c r="Q582" s="201">
        <v>8.5419999999999996E-2</v>
      </c>
      <c r="R582" s="201">
        <f>Q582*H582</f>
        <v>0.17083999999999999</v>
      </c>
      <c r="S582" s="201">
        <v>0</v>
      </c>
      <c r="T582" s="202">
        <f>S582*H582</f>
        <v>0</v>
      </c>
      <c r="AR582" s="24" t="s">
        <v>151</v>
      </c>
      <c r="AT582" s="24" t="s">
        <v>146</v>
      </c>
      <c r="AU582" s="24" t="s">
        <v>82</v>
      </c>
      <c r="AY582" s="24" t="s">
        <v>144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80</v>
      </c>
      <c r="BK582" s="203">
        <f>ROUND(I582*H582,2)</f>
        <v>0</v>
      </c>
      <c r="BL582" s="24" t="s">
        <v>151</v>
      </c>
      <c r="BM582" s="24" t="s">
        <v>2533</v>
      </c>
    </row>
    <row r="583" spans="2:65" s="1" customFormat="1" ht="13.5">
      <c r="B583" s="41"/>
      <c r="C583" s="63"/>
      <c r="D583" s="204" t="s">
        <v>153</v>
      </c>
      <c r="E583" s="63"/>
      <c r="F583" s="205" t="s">
        <v>1498</v>
      </c>
      <c r="G583" s="63"/>
      <c r="H583" s="63"/>
      <c r="I583" s="163"/>
      <c r="J583" s="63"/>
      <c r="K583" s="63"/>
      <c r="L583" s="61"/>
      <c r="M583" s="206"/>
      <c r="N583" s="42"/>
      <c r="O583" s="42"/>
      <c r="P583" s="42"/>
      <c r="Q583" s="42"/>
      <c r="R583" s="42"/>
      <c r="S583" s="42"/>
      <c r="T583" s="78"/>
      <c r="AT583" s="24" t="s">
        <v>153</v>
      </c>
      <c r="AU583" s="24" t="s">
        <v>82</v>
      </c>
    </row>
    <row r="584" spans="2:65" s="11" customFormat="1" ht="13.5">
      <c r="B584" s="207"/>
      <c r="C584" s="208"/>
      <c r="D584" s="204" t="s">
        <v>155</v>
      </c>
      <c r="E584" s="209" t="s">
        <v>21</v>
      </c>
      <c r="F584" s="210" t="s">
        <v>1500</v>
      </c>
      <c r="G584" s="208"/>
      <c r="H584" s="211">
        <v>2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155</v>
      </c>
      <c r="AU584" s="217" t="s">
        <v>82</v>
      </c>
      <c r="AV584" s="11" t="s">
        <v>82</v>
      </c>
      <c r="AW584" s="11" t="s">
        <v>35</v>
      </c>
      <c r="AX584" s="11" t="s">
        <v>80</v>
      </c>
      <c r="AY584" s="217" t="s">
        <v>144</v>
      </c>
    </row>
    <row r="585" spans="2:65" s="1" customFormat="1" ht="25.5" customHeight="1">
      <c r="B585" s="41"/>
      <c r="C585" s="192" t="s">
        <v>1489</v>
      </c>
      <c r="D585" s="192" t="s">
        <v>146</v>
      </c>
      <c r="E585" s="193" t="s">
        <v>854</v>
      </c>
      <c r="F585" s="194" t="s">
        <v>855</v>
      </c>
      <c r="G585" s="195" t="s">
        <v>488</v>
      </c>
      <c r="H585" s="196">
        <v>23</v>
      </c>
      <c r="I585" s="197"/>
      <c r="J585" s="198">
        <f>ROUND(I585*H585,2)</f>
        <v>0</v>
      </c>
      <c r="K585" s="194" t="s">
        <v>150</v>
      </c>
      <c r="L585" s="61"/>
      <c r="M585" s="199" t="s">
        <v>21</v>
      </c>
      <c r="N585" s="200" t="s">
        <v>43</v>
      </c>
      <c r="O585" s="42"/>
      <c r="P585" s="201">
        <f>O585*H585</f>
        <v>0</v>
      </c>
      <c r="Q585" s="201">
        <v>3.0000000000000001E-5</v>
      </c>
      <c r="R585" s="201">
        <f>Q585*H585</f>
        <v>6.8999999999999997E-4</v>
      </c>
      <c r="S585" s="201">
        <v>0</v>
      </c>
      <c r="T585" s="202">
        <f>S585*H585</f>
        <v>0</v>
      </c>
      <c r="AR585" s="24" t="s">
        <v>151</v>
      </c>
      <c r="AT585" s="24" t="s">
        <v>146</v>
      </c>
      <c r="AU585" s="24" t="s">
        <v>82</v>
      </c>
      <c r="AY585" s="24" t="s">
        <v>144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24" t="s">
        <v>80</v>
      </c>
      <c r="BK585" s="203">
        <f>ROUND(I585*H585,2)</f>
        <v>0</v>
      </c>
      <c r="BL585" s="24" t="s">
        <v>151</v>
      </c>
      <c r="BM585" s="24" t="s">
        <v>2534</v>
      </c>
    </row>
    <row r="586" spans="2:65" s="1" customFormat="1" ht="13.5">
      <c r="B586" s="41"/>
      <c r="C586" s="63"/>
      <c r="D586" s="204" t="s">
        <v>153</v>
      </c>
      <c r="E586" s="63"/>
      <c r="F586" s="205" t="s">
        <v>855</v>
      </c>
      <c r="G586" s="63"/>
      <c r="H586" s="63"/>
      <c r="I586" s="163"/>
      <c r="J586" s="63"/>
      <c r="K586" s="63"/>
      <c r="L586" s="61"/>
      <c r="M586" s="206"/>
      <c r="N586" s="42"/>
      <c r="O586" s="42"/>
      <c r="P586" s="42"/>
      <c r="Q586" s="42"/>
      <c r="R586" s="42"/>
      <c r="S586" s="42"/>
      <c r="T586" s="78"/>
      <c r="AT586" s="24" t="s">
        <v>153</v>
      </c>
      <c r="AU586" s="24" t="s">
        <v>82</v>
      </c>
    </row>
    <row r="587" spans="2:65" s="11" customFormat="1" ht="13.5">
      <c r="B587" s="207"/>
      <c r="C587" s="208"/>
      <c r="D587" s="204" t="s">
        <v>155</v>
      </c>
      <c r="E587" s="209" t="s">
        <v>21</v>
      </c>
      <c r="F587" s="210" t="s">
        <v>2535</v>
      </c>
      <c r="G587" s="208"/>
      <c r="H587" s="211">
        <v>23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80</v>
      </c>
      <c r="AY587" s="217" t="s">
        <v>144</v>
      </c>
    </row>
    <row r="588" spans="2:65" s="1" customFormat="1" ht="25.5" customHeight="1">
      <c r="B588" s="41"/>
      <c r="C588" s="192" t="s">
        <v>1496</v>
      </c>
      <c r="D588" s="192" t="s">
        <v>146</v>
      </c>
      <c r="E588" s="193" t="s">
        <v>859</v>
      </c>
      <c r="F588" s="194" t="s">
        <v>860</v>
      </c>
      <c r="G588" s="195" t="s">
        <v>488</v>
      </c>
      <c r="H588" s="196">
        <v>46</v>
      </c>
      <c r="I588" s="197"/>
      <c r="J588" s="198">
        <f>ROUND(I588*H588,2)</f>
        <v>0</v>
      </c>
      <c r="K588" s="194" t="s">
        <v>150</v>
      </c>
      <c r="L588" s="61"/>
      <c r="M588" s="199" t="s">
        <v>21</v>
      </c>
      <c r="N588" s="200" t="s">
        <v>43</v>
      </c>
      <c r="O588" s="42"/>
      <c r="P588" s="201">
        <f>O588*H588</f>
        <v>0</v>
      </c>
      <c r="Q588" s="201">
        <v>1.4999999999999999E-4</v>
      </c>
      <c r="R588" s="201">
        <f>Q588*H588</f>
        <v>6.899999999999999E-3</v>
      </c>
      <c r="S588" s="201">
        <v>0</v>
      </c>
      <c r="T588" s="202">
        <f>S588*H588</f>
        <v>0</v>
      </c>
      <c r="AR588" s="24" t="s">
        <v>151</v>
      </c>
      <c r="AT588" s="24" t="s">
        <v>146</v>
      </c>
      <c r="AU588" s="24" t="s">
        <v>82</v>
      </c>
      <c r="AY588" s="24" t="s">
        <v>144</v>
      </c>
      <c r="BE588" s="203">
        <f>IF(N588="základní",J588,0)</f>
        <v>0</v>
      </c>
      <c r="BF588" s="203">
        <f>IF(N588="snížená",J588,0)</f>
        <v>0</v>
      </c>
      <c r="BG588" s="203">
        <f>IF(N588="zákl. přenesená",J588,0)</f>
        <v>0</v>
      </c>
      <c r="BH588" s="203">
        <f>IF(N588="sníž. přenesená",J588,0)</f>
        <v>0</v>
      </c>
      <c r="BI588" s="203">
        <f>IF(N588="nulová",J588,0)</f>
        <v>0</v>
      </c>
      <c r="BJ588" s="24" t="s">
        <v>80</v>
      </c>
      <c r="BK588" s="203">
        <f>ROUND(I588*H588,2)</f>
        <v>0</v>
      </c>
      <c r="BL588" s="24" t="s">
        <v>151</v>
      </c>
      <c r="BM588" s="24" t="s">
        <v>2536</v>
      </c>
    </row>
    <row r="589" spans="2:65" s="1" customFormat="1" ht="13.5">
      <c r="B589" s="41"/>
      <c r="C589" s="63"/>
      <c r="D589" s="204" t="s">
        <v>153</v>
      </c>
      <c r="E589" s="63"/>
      <c r="F589" s="205" t="s">
        <v>860</v>
      </c>
      <c r="G589" s="63"/>
      <c r="H589" s="63"/>
      <c r="I589" s="163"/>
      <c r="J589" s="63"/>
      <c r="K589" s="63"/>
      <c r="L589" s="61"/>
      <c r="M589" s="206"/>
      <c r="N589" s="42"/>
      <c r="O589" s="42"/>
      <c r="P589" s="42"/>
      <c r="Q589" s="42"/>
      <c r="R589" s="42"/>
      <c r="S589" s="42"/>
      <c r="T589" s="78"/>
      <c r="AT589" s="24" t="s">
        <v>153</v>
      </c>
      <c r="AU589" s="24" t="s">
        <v>82</v>
      </c>
    </row>
    <row r="590" spans="2:65" s="11" customFormat="1" ht="13.5">
      <c r="B590" s="207"/>
      <c r="C590" s="208"/>
      <c r="D590" s="204" t="s">
        <v>155</v>
      </c>
      <c r="E590" s="209" t="s">
        <v>21</v>
      </c>
      <c r="F590" s="210" t="s">
        <v>2537</v>
      </c>
      <c r="G590" s="208"/>
      <c r="H590" s="211">
        <v>46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155</v>
      </c>
      <c r="AU590" s="217" t="s">
        <v>82</v>
      </c>
      <c r="AV590" s="11" t="s">
        <v>82</v>
      </c>
      <c r="AW590" s="11" t="s">
        <v>35</v>
      </c>
      <c r="AX590" s="11" t="s">
        <v>80</v>
      </c>
      <c r="AY590" s="217" t="s">
        <v>144</v>
      </c>
    </row>
    <row r="591" spans="2:65" s="1" customFormat="1" ht="25.5" customHeight="1">
      <c r="B591" s="41"/>
      <c r="C591" s="192" t="s">
        <v>1501</v>
      </c>
      <c r="D591" s="192" t="s">
        <v>146</v>
      </c>
      <c r="E591" s="193" t="s">
        <v>879</v>
      </c>
      <c r="F591" s="194" t="s">
        <v>880</v>
      </c>
      <c r="G591" s="195" t="s">
        <v>488</v>
      </c>
      <c r="H591" s="196">
        <v>23</v>
      </c>
      <c r="I591" s="197"/>
      <c r="J591" s="198">
        <f>ROUND(I591*H591,2)</f>
        <v>0</v>
      </c>
      <c r="K591" s="194" t="s">
        <v>150</v>
      </c>
      <c r="L591" s="61"/>
      <c r="M591" s="199" t="s">
        <v>21</v>
      </c>
      <c r="N591" s="200" t="s">
        <v>43</v>
      </c>
      <c r="O591" s="42"/>
      <c r="P591" s="201">
        <f>O591*H591</f>
        <v>0</v>
      </c>
      <c r="Q591" s="201">
        <v>1.1E-4</v>
      </c>
      <c r="R591" s="201">
        <f>Q591*H591</f>
        <v>2.5300000000000001E-3</v>
      </c>
      <c r="S591" s="201">
        <v>0</v>
      </c>
      <c r="T591" s="202">
        <f>S591*H591</f>
        <v>0</v>
      </c>
      <c r="AR591" s="24" t="s">
        <v>151</v>
      </c>
      <c r="AT591" s="24" t="s">
        <v>146</v>
      </c>
      <c r="AU591" s="24" t="s">
        <v>82</v>
      </c>
      <c r="AY591" s="24" t="s">
        <v>144</v>
      </c>
      <c r="BE591" s="203">
        <f>IF(N591="základní",J591,0)</f>
        <v>0</v>
      </c>
      <c r="BF591" s="203">
        <f>IF(N591="snížená",J591,0)</f>
        <v>0</v>
      </c>
      <c r="BG591" s="203">
        <f>IF(N591="zákl. přenesená",J591,0)</f>
        <v>0</v>
      </c>
      <c r="BH591" s="203">
        <f>IF(N591="sníž. přenesená",J591,0)</f>
        <v>0</v>
      </c>
      <c r="BI591" s="203">
        <f>IF(N591="nulová",J591,0)</f>
        <v>0</v>
      </c>
      <c r="BJ591" s="24" t="s">
        <v>80</v>
      </c>
      <c r="BK591" s="203">
        <f>ROUND(I591*H591,2)</f>
        <v>0</v>
      </c>
      <c r="BL591" s="24" t="s">
        <v>151</v>
      </c>
      <c r="BM591" s="24" t="s">
        <v>2538</v>
      </c>
    </row>
    <row r="592" spans="2:65" s="1" customFormat="1" ht="13.5">
      <c r="B592" s="41"/>
      <c r="C592" s="63"/>
      <c r="D592" s="204" t="s">
        <v>153</v>
      </c>
      <c r="E592" s="63"/>
      <c r="F592" s="205" t="s">
        <v>880</v>
      </c>
      <c r="G592" s="63"/>
      <c r="H592" s="63"/>
      <c r="I592" s="163"/>
      <c r="J592" s="63"/>
      <c r="K592" s="63"/>
      <c r="L592" s="61"/>
      <c r="M592" s="206"/>
      <c r="N592" s="42"/>
      <c r="O592" s="42"/>
      <c r="P592" s="42"/>
      <c r="Q592" s="42"/>
      <c r="R592" s="42"/>
      <c r="S592" s="42"/>
      <c r="T592" s="78"/>
      <c r="AT592" s="24" t="s">
        <v>153</v>
      </c>
      <c r="AU592" s="24" t="s">
        <v>82</v>
      </c>
    </row>
    <row r="593" spans="2:65" s="11" customFormat="1" ht="13.5">
      <c r="B593" s="207"/>
      <c r="C593" s="208"/>
      <c r="D593" s="204" t="s">
        <v>155</v>
      </c>
      <c r="E593" s="209" t="s">
        <v>21</v>
      </c>
      <c r="F593" s="210" t="s">
        <v>2539</v>
      </c>
      <c r="G593" s="208"/>
      <c r="H593" s="211">
        <v>23</v>
      </c>
      <c r="I593" s="212"/>
      <c r="J593" s="208"/>
      <c r="K593" s="208"/>
      <c r="L593" s="213"/>
      <c r="M593" s="214"/>
      <c r="N593" s="215"/>
      <c r="O593" s="215"/>
      <c r="P593" s="215"/>
      <c r="Q593" s="215"/>
      <c r="R593" s="215"/>
      <c r="S593" s="215"/>
      <c r="T593" s="216"/>
      <c r="AT593" s="217" t="s">
        <v>155</v>
      </c>
      <c r="AU593" s="217" t="s">
        <v>82</v>
      </c>
      <c r="AV593" s="11" t="s">
        <v>82</v>
      </c>
      <c r="AW593" s="11" t="s">
        <v>35</v>
      </c>
      <c r="AX593" s="11" t="s">
        <v>80</v>
      </c>
      <c r="AY593" s="217" t="s">
        <v>144</v>
      </c>
    </row>
    <row r="594" spans="2:65" s="1" customFormat="1" ht="25.5" customHeight="1">
      <c r="B594" s="41"/>
      <c r="C594" s="192" t="s">
        <v>1504</v>
      </c>
      <c r="D594" s="192" t="s">
        <v>146</v>
      </c>
      <c r="E594" s="193" t="s">
        <v>884</v>
      </c>
      <c r="F594" s="194" t="s">
        <v>885</v>
      </c>
      <c r="G594" s="195" t="s">
        <v>488</v>
      </c>
      <c r="H594" s="196">
        <v>46</v>
      </c>
      <c r="I594" s="197"/>
      <c r="J594" s="198">
        <f>ROUND(I594*H594,2)</f>
        <v>0</v>
      </c>
      <c r="K594" s="194" t="s">
        <v>150</v>
      </c>
      <c r="L594" s="61"/>
      <c r="M594" s="199" t="s">
        <v>21</v>
      </c>
      <c r="N594" s="200" t="s">
        <v>43</v>
      </c>
      <c r="O594" s="42"/>
      <c r="P594" s="201">
        <f>O594*H594</f>
        <v>0</v>
      </c>
      <c r="Q594" s="201">
        <v>6.4999999999999997E-4</v>
      </c>
      <c r="R594" s="201">
        <f>Q594*H594</f>
        <v>2.9899999999999999E-2</v>
      </c>
      <c r="S594" s="201">
        <v>0</v>
      </c>
      <c r="T594" s="202">
        <f>S594*H594</f>
        <v>0</v>
      </c>
      <c r="AR594" s="24" t="s">
        <v>151</v>
      </c>
      <c r="AT594" s="24" t="s">
        <v>146</v>
      </c>
      <c r="AU594" s="24" t="s">
        <v>82</v>
      </c>
      <c r="AY594" s="24" t="s">
        <v>144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4" t="s">
        <v>80</v>
      </c>
      <c r="BK594" s="203">
        <f>ROUND(I594*H594,2)</f>
        <v>0</v>
      </c>
      <c r="BL594" s="24" t="s">
        <v>151</v>
      </c>
      <c r="BM594" s="24" t="s">
        <v>2540</v>
      </c>
    </row>
    <row r="595" spans="2:65" s="1" customFormat="1" ht="13.5">
      <c r="B595" s="41"/>
      <c r="C595" s="63"/>
      <c r="D595" s="204" t="s">
        <v>153</v>
      </c>
      <c r="E595" s="63"/>
      <c r="F595" s="205" t="s">
        <v>885</v>
      </c>
      <c r="G595" s="63"/>
      <c r="H595" s="63"/>
      <c r="I595" s="163"/>
      <c r="J595" s="63"/>
      <c r="K595" s="63"/>
      <c r="L595" s="61"/>
      <c r="M595" s="206"/>
      <c r="N595" s="42"/>
      <c r="O595" s="42"/>
      <c r="P595" s="42"/>
      <c r="Q595" s="42"/>
      <c r="R595" s="42"/>
      <c r="S595" s="42"/>
      <c r="T595" s="78"/>
      <c r="AT595" s="24" t="s">
        <v>153</v>
      </c>
      <c r="AU595" s="24" t="s">
        <v>82</v>
      </c>
    </row>
    <row r="596" spans="2:65" s="11" customFormat="1" ht="13.5">
      <c r="B596" s="207"/>
      <c r="C596" s="208"/>
      <c r="D596" s="204" t="s">
        <v>155</v>
      </c>
      <c r="E596" s="209" t="s">
        <v>21</v>
      </c>
      <c r="F596" s="210" t="s">
        <v>2541</v>
      </c>
      <c r="G596" s="208"/>
      <c r="H596" s="211">
        <v>46</v>
      </c>
      <c r="I596" s="212"/>
      <c r="J596" s="208"/>
      <c r="K596" s="208"/>
      <c r="L596" s="213"/>
      <c r="M596" s="214"/>
      <c r="N596" s="215"/>
      <c r="O596" s="215"/>
      <c r="P596" s="215"/>
      <c r="Q596" s="215"/>
      <c r="R596" s="215"/>
      <c r="S596" s="215"/>
      <c r="T596" s="216"/>
      <c r="AT596" s="217" t="s">
        <v>155</v>
      </c>
      <c r="AU596" s="217" t="s">
        <v>82</v>
      </c>
      <c r="AV596" s="11" t="s">
        <v>82</v>
      </c>
      <c r="AW596" s="11" t="s">
        <v>35</v>
      </c>
      <c r="AX596" s="11" t="s">
        <v>80</v>
      </c>
      <c r="AY596" s="217" t="s">
        <v>144</v>
      </c>
    </row>
    <row r="597" spans="2:65" s="1" customFormat="1" ht="16.5" customHeight="1">
      <c r="B597" s="41"/>
      <c r="C597" s="192" t="s">
        <v>1507</v>
      </c>
      <c r="D597" s="192" t="s">
        <v>146</v>
      </c>
      <c r="E597" s="193" t="s">
        <v>899</v>
      </c>
      <c r="F597" s="194" t="s">
        <v>900</v>
      </c>
      <c r="G597" s="195" t="s">
        <v>488</v>
      </c>
      <c r="H597" s="196">
        <v>69</v>
      </c>
      <c r="I597" s="197"/>
      <c r="J597" s="198">
        <f>ROUND(I597*H597,2)</f>
        <v>0</v>
      </c>
      <c r="K597" s="194" t="s">
        <v>150</v>
      </c>
      <c r="L597" s="61"/>
      <c r="M597" s="199" t="s">
        <v>21</v>
      </c>
      <c r="N597" s="200" t="s">
        <v>43</v>
      </c>
      <c r="O597" s="42"/>
      <c r="P597" s="201">
        <f>O597*H597</f>
        <v>0</v>
      </c>
      <c r="Q597" s="201">
        <v>0</v>
      </c>
      <c r="R597" s="201">
        <f>Q597*H597</f>
        <v>0</v>
      </c>
      <c r="S597" s="201">
        <v>0</v>
      </c>
      <c r="T597" s="202">
        <f>S597*H597</f>
        <v>0</v>
      </c>
      <c r="AR597" s="24" t="s">
        <v>151</v>
      </c>
      <c r="AT597" s="24" t="s">
        <v>146</v>
      </c>
      <c r="AU597" s="24" t="s">
        <v>82</v>
      </c>
      <c r="AY597" s="24" t="s">
        <v>144</v>
      </c>
      <c r="BE597" s="203">
        <f>IF(N597="základní",J597,0)</f>
        <v>0</v>
      </c>
      <c r="BF597" s="203">
        <f>IF(N597="snížená",J597,0)</f>
        <v>0</v>
      </c>
      <c r="BG597" s="203">
        <f>IF(N597="zákl. přenesená",J597,0)</f>
        <v>0</v>
      </c>
      <c r="BH597" s="203">
        <f>IF(N597="sníž. přenesená",J597,0)</f>
        <v>0</v>
      </c>
      <c r="BI597" s="203">
        <f>IF(N597="nulová",J597,0)</f>
        <v>0</v>
      </c>
      <c r="BJ597" s="24" t="s">
        <v>80</v>
      </c>
      <c r="BK597" s="203">
        <f>ROUND(I597*H597,2)</f>
        <v>0</v>
      </c>
      <c r="BL597" s="24" t="s">
        <v>151</v>
      </c>
      <c r="BM597" s="24" t="s">
        <v>2542</v>
      </c>
    </row>
    <row r="598" spans="2:65" s="1" customFormat="1" ht="13.5">
      <c r="B598" s="41"/>
      <c r="C598" s="63"/>
      <c r="D598" s="204" t="s">
        <v>153</v>
      </c>
      <c r="E598" s="63"/>
      <c r="F598" s="205" t="s">
        <v>900</v>
      </c>
      <c r="G598" s="63"/>
      <c r="H598" s="63"/>
      <c r="I598" s="163"/>
      <c r="J598" s="63"/>
      <c r="K598" s="63"/>
      <c r="L598" s="61"/>
      <c r="M598" s="206"/>
      <c r="N598" s="42"/>
      <c r="O598" s="42"/>
      <c r="P598" s="42"/>
      <c r="Q598" s="42"/>
      <c r="R598" s="42"/>
      <c r="S598" s="42"/>
      <c r="T598" s="78"/>
      <c r="AT598" s="24" t="s">
        <v>153</v>
      </c>
      <c r="AU598" s="24" t="s">
        <v>82</v>
      </c>
    </row>
    <row r="599" spans="2:65" s="11" customFormat="1" ht="13.5">
      <c r="B599" s="207"/>
      <c r="C599" s="208"/>
      <c r="D599" s="204" t="s">
        <v>155</v>
      </c>
      <c r="E599" s="209" t="s">
        <v>21</v>
      </c>
      <c r="F599" s="210" t="s">
        <v>2543</v>
      </c>
      <c r="G599" s="208"/>
      <c r="H599" s="211">
        <v>46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155</v>
      </c>
      <c r="AU599" s="217" t="s">
        <v>82</v>
      </c>
      <c r="AV599" s="11" t="s">
        <v>82</v>
      </c>
      <c r="AW599" s="11" t="s">
        <v>35</v>
      </c>
      <c r="AX599" s="11" t="s">
        <v>72</v>
      </c>
      <c r="AY599" s="217" t="s">
        <v>144</v>
      </c>
    </row>
    <row r="600" spans="2:65" s="11" customFormat="1" ht="13.5">
      <c r="B600" s="207"/>
      <c r="C600" s="208"/>
      <c r="D600" s="204" t="s">
        <v>155</v>
      </c>
      <c r="E600" s="209" t="s">
        <v>21</v>
      </c>
      <c r="F600" s="210" t="s">
        <v>2544</v>
      </c>
      <c r="G600" s="208"/>
      <c r="H600" s="211">
        <v>23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72</v>
      </c>
      <c r="AY600" s="217" t="s">
        <v>144</v>
      </c>
    </row>
    <row r="601" spans="2:65" s="13" customFormat="1" ht="13.5">
      <c r="B601" s="245"/>
      <c r="C601" s="246"/>
      <c r="D601" s="204" t="s">
        <v>155</v>
      </c>
      <c r="E601" s="247" t="s">
        <v>21</v>
      </c>
      <c r="F601" s="248" t="s">
        <v>947</v>
      </c>
      <c r="G601" s="246"/>
      <c r="H601" s="249">
        <v>69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AT601" s="255" t="s">
        <v>155</v>
      </c>
      <c r="AU601" s="255" t="s">
        <v>82</v>
      </c>
      <c r="AV601" s="13" t="s">
        <v>151</v>
      </c>
      <c r="AW601" s="13" t="s">
        <v>35</v>
      </c>
      <c r="AX601" s="13" t="s">
        <v>80</v>
      </c>
      <c r="AY601" s="255" t="s">
        <v>144</v>
      </c>
    </row>
    <row r="602" spans="2:65" s="1" customFormat="1" ht="25.5" customHeight="1">
      <c r="B602" s="41"/>
      <c r="C602" s="192" t="s">
        <v>1510</v>
      </c>
      <c r="D602" s="192" t="s">
        <v>146</v>
      </c>
      <c r="E602" s="193" t="s">
        <v>1518</v>
      </c>
      <c r="F602" s="194" t="s">
        <v>1519</v>
      </c>
      <c r="G602" s="195" t="s">
        <v>488</v>
      </c>
      <c r="H602" s="196">
        <v>12</v>
      </c>
      <c r="I602" s="197"/>
      <c r="J602" s="198">
        <f>ROUND(I602*H602,2)</f>
        <v>0</v>
      </c>
      <c r="K602" s="194" t="s">
        <v>150</v>
      </c>
      <c r="L602" s="61"/>
      <c r="M602" s="199" t="s">
        <v>21</v>
      </c>
      <c r="N602" s="200" t="s">
        <v>43</v>
      </c>
      <c r="O602" s="42"/>
      <c r="P602" s="201">
        <f>O602*H602</f>
        <v>0</v>
      </c>
      <c r="Q602" s="201">
        <v>0.15540000000000001</v>
      </c>
      <c r="R602" s="201">
        <f>Q602*H602</f>
        <v>1.8648000000000002</v>
      </c>
      <c r="S602" s="201">
        <v>0</v>
      </c>
      <c r="T602" s="202">
        <f>S602*H602</f>
        <v>0</v>
      </c>
      <c r="AR602" s="24" t="s">
        <v>151</v>
      </c>
      <c r="AT602" s="24" t="s">
        <v>146</v>
      </c>
      <c r="AU602" s="24" t="s">
        <v>82</v>
      </c>
      <c r="AY602" s="24" t="s">
        <v>144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24" t="s">
        <v>80</v>
      </c>
      <c r="BK602" s="203">
        <f>ROUND(I602*H602,2)</f>
        <v>0</v>
      </c>
      <c r="BL602" s="24" t="s">
        <v>151</v>
      </c>
      <c r="BM602" s="24" t="s">
        <v>2545</v>
      </c>
    </row>
    <row r="603" spans="2:65" s="1" customFormat="1" ht="13.5">
      <c r="B603" s="41"/>
      <c r="C603" s="63"/>
      <c r="D603" s="204" t="s">
        <v>153</v>
      </c>
      <c r="E603" s="63"/>
      <c r="F603" s="205" t="s">
        <v>1519</v>
      </c>
      <c r="G603" s="63"/>
      <c r="H603" s="63"/>
      <c r="I603" s="163"/>
      <c r="J603" s="63"/>
      <c r="K603" s="63"/>
      <c r="L603" s="61"/>
      <c r="M603" s="206"/>
      <c r="N603" s="42"/>
      <c r="O603" s="42"/>
      <c r="P603" s="42"/>
      <c r="Q603" s="42"/>
      <c r="R603" s="42"/>
      <c r="S603" s="42"/>
      <c r="T603" s="78"/>
      <c r="AT603" s="24" t="s">
        <v>153</v>
      </c>
      <c r="AU603" s="24" t="s">
        <v>82</v>
      </c>
    </row>
    <row r="604" spans="2:65" s="12" customFormat="1" ht="27">
      <c r="B604" s="219"/>
      <c r="C604" s="220"/>
      <c r="D604" s="204" t="s">
        <v>155</v>
      </c>
      <c r="E604" s="221" t="s">
        <v>21</v>
      </c>
      <c r="F604" s="222" t="s">
        <v>1521</v>
      </c>
      <c r="G604" s="220"/>
      <c r="H604" s="221" t="s">
        <v>21</v>
      </c>
      <c r="I604" s="223"/>
      <c r="J604" s="220"/>
      <c r="K604" s="220"/>
      <c r="L604" s="224"/>
      <c r="M604" s="225"/>
      <c r="N604" s="226"/>
      <c r="O604" s="226"/>
      <c r="P604" s="226"/>
      <c r="Q604" s="226"/>
      <c r="R604" s="226"/>
      <c r="S604" s="226"/>
      <c r="T604" s="227"/>
      <c r="AT604" s="228" t="s">
        <v>155</v>
      </c>
      <c r="AU604" s="228" t="s">
        <v>82</v>
      </c>
      <c r="AV604" s="12" t="s">
        <v>80</v>
      </c>
      <c r="AW604" s="12" t="s">
        <v>35</v>
      </c>
      <c r="AX604" s="12" t="s">
        <v>72</v>
      </c>
      <c r="AY604" s="228" t="s">
        <v>144</v>
      </c>
    </row>
    <row r="605" spans="2:65" s="11" customFormat="1" ht="13.5">
      <c r="B605" s="207"/>
      <c r="C605" s="208"/>
      <c r="D605" s="204" t="s">
        <v>155</v>
      </c>
      <c r="E605" s="209" t="s">
        <v>21</v>
      </c>
      <c r="F605" s="210" t="s">
        <v>1522</v>
      </c>
      <c r="G605" s="208"/>
      <c r="H605" s="211">
        <v>12</v>
      </c>
      <c r="I605" s="212"/>
      <c r="J605" s="208"/>
      <c r="K605" s="208"/>
      <c r="L605" s="213"/>
      <c r="M605" s="214"/>
      <c r="N605" s="215"/>
      <c r="O605" s="215"/>
      <c r="P605" s="215"/>
      <c r="Q605" s="215"/>
      <c r="R605" s="215"/>
      <c r="S605" s="215"/>
      <c r="T605" s="216"/>
      <c r="AT605" s="217" t="s">
        <v>155</v>
      </c>
      <c r="AU605" s="217" t="s">
        <v>82</v>
      </c>
      <c r="AV605" s="11" t="s">
        <v>82</v>
      </c>
      <c r="AW605" s="11" t="s">
        <v>35</v>
      </c>
      <c r="AX605" s="11" t="s">
        <v>80</v>
      </c>
      <c r="AY605" s="217" t="s">
        <v>144</v>
      </c>
    </row>
    <row r="606" spans="2:65" s="1" customFormat="1" ht="16.5" customHeight="1">
      <c r="B606" s="41"/>
      <c r="C606" s="229" t="s">
        <v>1513</v>
      </c>
      <c r="D606" s="229" t="s">
        <v>273</v>
      </c>
      <c r="E606" s="230" t="s">
        <v>1524</v>
      </c>
      <c r="F606" s="231" t="s">
        <v>1525</v>
      </c>
      <c r="G606" s="232" t="s">
        <v>488</v>
      </c>
      <c r="H606" s="233">
        <v>12.6</v>
      </c>
      <c r="I606" s="234"/>
      <c r="J606" s="235">
        <f>ROUND(I606*H606,2)</f>
        <v>0</v>
      </c>
      <c r="K606" s="231" t="s">
        <v>150</v>
      </c>
      <c r="L606" s="236"/>
      <c r="M606" s="237" t="s">
        <v>21</v>
      </c>
      <c r="N606" s="238" t="s">
        <v>43</v>
      </c>
      <c r="O606" s="42"/>
      <c r="P606" s="201">
        <f>O606*H606</f>
        <v>0</v>
      </c>
      <c r="Q606" s="201">
        <v>0.10199999999999999</v>
      </c>
      <c r="R606" s="201">
        <f>Q606*H606</f>
        <v>1.2851999999999999</v>
      </c>
      <c r="S606" s="201">
        <v>0</v>
      </c>
      <c r="T606" s="202">
        <f>S606*H606</f>
        <v>0</v>
      </c>
      <c r="AR606" s="24" t="s">
        <v>193</v>
      </c>
      <c r="AT606" s="24" t="s">
        <v>273</v>
      </c>
      <c r="AU606" s="24" t="s">
        <v>82</v>
      </c>
      <c r="AY606" s="24" t="s">
        <v>144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24" t="s">
        <v>80</v>
      </c>
      <c r="BK606" s="203">
        <f>ROUND(I606*H606,2)</f>
        <v>0</v>
      </c>
      <c r="BL606" s="24" t="s">
        <v>151</v>
      </c>
      <c r="BM606" s="24" t="s">
        <v>2546</v>
      </c>
    </row>
    <row r="607" spans="2:65" s="1" customFormat="1" ht="13.5">
      <c r="B607" s="41"/>
      <c r="C607" s="63"/>
      <c r="D607" s="204" t="s">
        <v>153</v>
      </c>
      <c r="E607" s="63"/>
      <c r="F607" s="205" t="s">
        <v>1525</v>
      </c>
      <c r="G607" s="63"/>
      <c r="H607" s="63"/>
      <c r="I607" s="163"/>
      <c r="J607" s="63"/>
      <c r="K607" s="63"/>
      <c r="L607" s="61"/>
      <c r="M607" s="206"/>
      <c r="N607" s="42"/>
      <c r="O607" s="42"/>
      <c r="P607" s="42"/>
      <c r="Q607" s="42"/>
      <c r="R607" s="42"/>
      <c r="S607" s="42"/>
      <c r="T607" s="78"/>
      <c r="AT607" s="24" t="s">
        <v>153</v>
      </c>
      <c r="AU607" s="24" t="s">
        <v>82</v>
      </c>
    </row>
    <row r="608" spans="2:65" s="12" customFormat="1" ht="13.5">
      <c r="B608" s="219"/>
      <c r="C608" s="220"/>
      <c r="D608" s="204" t="s">
        <v>155</v>
      </c>
      <c r="E608" s="221" t="s">
        <v>21</v>
      </c>
      <c r="F608" s="222" t="s">
        <v>1527</v>
      </c>
      <c r="G608" s="220"/>
      <c r="H608" s="221" t="s">
        <v>21</v>
      </c>
      <c r="I608" s="223"/>
      <c r="J608" s="220"/>
      <c r="K608" s="220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155</v>
      </c>
      <c r="AU608" s="228" t="s">
        <v>82</v>
      </c>
      <c r="AV608" s="12" t="s">
        <v>80</v>
      </c>
      <c r="AW608" s="12" t="s">
        <v>35</v>
      </c>
      <c r="AX608" s="12" t="s">
        <v>72</v>
      </c>
      <c r="AY608" s="228" t="s">
        <v>144</v>
      </c>
    </row>
    <row r="609" spans="2:65" s="11" customFormat="1" ht="13.5">
      <c r="B609" s="207"/>
      <c r="C609" s="208"/>
      <c r="D609" s="204" t="s">
        <v>155</v>
      </c>
      <c r="E609" s="209" t="s">
        <v>21</v>
      </c>
      <c r="F609" s="210" t="s">
        <v>1528</v>
      </c>
      <c r="G609" s="208"/>
      <c r="H609" s="211">
        <v>12.6</v>
      </c>
      <c r="I609" s="212"/>
      <c r="J609" s="208"/>
      <c r="K609" s="208"/>
      <c r="L609" s="213"/>
      <c r="M609" s="214"/>
      <c r="N609" s="215"/>
      <c r="O609" s="215"/>
      <c r="P609" s="215"/>
      <c r="Q609" s="215"/>
      <c r="R609" s="215"/>
      <c r="S609" s="215"/>
      <c r="T609" s="216"/>
      <c r="AT609" s="217" t="s">
        <v>155</v>
      </c>
      <c r="AU609" s="217" t="s">
        <v>82</v>
      </c>
      <c r="AV609" s="11" t="s">
        <v>82</v>
      </c>
      <c r="AW609" s="11" t="s">
        <v>35</v>
      </c>
      <c r="AX609" s="11" t="s">
        <v>80</v>
      </c>
      <c r="AY609" s="217" t="s">
        <v>144</v>
      </c>
    </row>
    <row r="610" spans="2:65" s="1" customFormat="1" ht="25.5" customHeight="1">
      <c r="B610" s="41"/>
      <c r="C610" s="192" t="s">
        <v>1517</v>
      </c>
      <c r="D610" s="192" t="s">
        <v>146</v>
      </c>
      <c r="E610" s="193" t="s">
        <v>1530</v>
      </c>
      <c r="F610" s="194" t="s">
        <v>1531</v>
      </c>
      <c r="G610" s="195" t="s">
        <v>488</v>
      </c>
      <c r="H610" s="196">
        <v>34.200000000000003</v>
      </c>
      <c r="I610" s="197"/>
      <c r="J610" s="198">
        <f>ROUND(I610*H610,2)</f>
        <v>0</v>
      </c>
      <c r="K610" s="194" t="s">
        <v>150</v>
      </c>
      <c r="L610" s="61"/>
      <c r="M610" s="199" t="s">
        <v>21</v>
      </c>
      <c r="N610" s="200" t="s">
        <v>43</v>
      </c>
      <c r="O610" s="42"/>
      <c r="P610" s="201">
        <f>O610*H610</f>
        <v>0</v>
      </c>
      <c r="Q610" s="201">
        <v>0.1295</v>
      </c>
      <c r="R610" s="201">
        <f>Q610*H610</f>
        <v>4.4289000000000005</v>
      </c>
      <c r="S610" s="201">
        <v>0</v>
      </c>
      <c r="T610" s="202">
        <f>S610*H610</f>
        <v>0</v>
      </c>
      <c r="AR610" s="24" t="s">
        <v>151</v>
      </c>
      <c r="AT610" s="24" t="s">
        <v>146</v>
      </c>
      <c r="AU610" s="24" t="s">
        <v>82</v>
      </c>
      <c r="AY610" s="24" t="s">
        <v>144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24" t="s">
        <v>80</v>
      </c>
      <c r="BK610" s="203">
        <f>ROUND(I610*H610,2)</f>
        <v>0</v>
      </c>
      <c r="BL610" s="24" t="s">
        <v>151</v>
      </c>
      <c r="BM610" s="24" t="s">
        <v>2547</v>
      </c>
    </row>
    <row r="611" spans="2:65" s="1" customFormat="1" ht="13.5">
      <c r="B611" s="41"/>
      <c r="C611" s="63"/>
      <c r="D611" s="204" t="s">
        <v>153</v>
      </c>
      <c r="E611" s="63"/>
      <c r="F611" s="205" t="s">
        <v>1531</v>
      </c>
      <c r="G611" s="63"/>
      <c r="H611" s="63"/>
      <c r="I611" s="163"/>
      <c r="J611" s="63"/>
      <c r="K611" s="63"/>
      <c r="L611" s="61"/>
      <c r="M611" s="206"/>
      <c r="N611" s="42"/>
      <c r="O611" s="42"/>
      <c r="P611" s="42"/>
      <c r="Q611" s="42"/>
      <c r="R611" s="42"/>
      <c r="S611" s="42"/>
      <c r="T611" s="78"/>
      <c r="AT611" s="24" t="s">
        <v>153</v>
      </c>
      <c r="AU611" s="24" t="s">
        <v>82</v>
      </c>
    </row>
    <row r="612" spans="2:65" s="12" customFormat="1" ht="27">
      <c r="B612" s="219"/>
      <c r="C612" s="220"/>
      <c r="D612" s="204" t="s">
        <v>155</v>
      </c>
      <c r="E612" s="221" t="s">
        <v>21</v>
      </c>
      <c r="F612" s="222" t="s">
        <v>1533</v>
      </c>
      <c r="G612" s="220"/>
      <c r="H612" s="221" t="s">
        <v>21</v>
      </c>
      <c r="I612" s="223"/>
      <c r="J612" s="220"/>
      <c r="K612" s="220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155</v>
      </c>
      <c r="AU612" s="228" t="s">
        <v>82</v>
      </c>
      <c r="AV612" s="12" t="s">
        <v>80</v>
      </c>
      <c r="AW612" s="12" t="s">
        <v>35</v>
      </c>
      <c r="AX612" s="12" t="s">
        <v>72</v>
      </c>
      <c r="AY612" s="228" t="s">
        <v>144</v>
      </c>
    </row>
    <row r="613" spans="2:65" s="11" customFormat="1" ht="13.5">
      <c r="B613" s="207"/>
      <c r="C613" s="208"/>
      <c r="D613" s="204" t="s">
        <v>155</v>
      </c>
      <c r="E613" s="209" t="s">
        <v>21</v>
      </c>
      <c r="F613" s="210" t="s">
        <v>2548</v>
      </c>
      <c r="G613" s="208"/>
      <c r="H613" s="211">
        <v>13.46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72</v>
      </c>
      <c r="AY613" s="217" t="s">
        <v>144</v>
      </c>
    </row>
    <row r="614" spans="2:65" s="11" customFormat="1" ht="13.5">
      <c r="B614" s="207"/>
      <c r="C614" s="208"/>
      <c r="D614" s="204" t="s">
        <v>155</v>
      </c>
      <c r="E614" s="209" t="s">
        <v>21</v>
      </c>
      <c r="F614" s="210" t="s">
        <v>2549</v>
      </c>
      <c r="G614" s="208"/>
      <c r="H614" s="211">
        <v>20.74</v>
      </c>
      <c r="I614" s="212"/>
      <c r="J614" s="208"/>
      <c r="K614" s="208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155</v>
      </c>
      <c r="AU614" s="217" t="s">
        <v>82</v>
      </c>
      <c r="AV614" s="11" t="s">
        <v>82</v>
      </c>
      <c r="AW614" s="11" t="s">
        <v>35</v>
      </c>
      <c r="AX614" s="11" t="s">
        <v>72</v>
      </c>
      <c r="AY614" s="217" t="s">
        <v>144</v>
      </c>
    </row>
    <row r="615" spans="2:65" s="13" customFormat="1" ht="13.5">
      <c r="B615" s="245"/>
      <c r="C615" s="246"/>
      <c r="D615" s="204" t="s">
        <v>155</v>
      </c>
      <c r="E615" s="247" t="s">
        <v>21</v>
      </c>
      <c r="F615" s="248" t="s">
        <v>947</v>
      </c>
      <c r="G615" s="246"/>
      <c r="H615" s="249">
        <v>34.200000000000003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AT615" s="255" t="s">
        <v>155</v>
      </c>
      <c r="AU615" s="255" t="s">
        <v>82</v>
      </c>
      <c r="AV615" s="13" t="s">
        <v>151</v>
      </c>
      <c r="AW615" s="13" t="s">
        <v>35</v>
      </c>
      <c r="AX615" s="13" t="s">
        <v>80</v>
      </c>
      <c r="AY615" s="255" t="s">
        <v>144</v>
      </c>
    </row>
    <row r="616" spans="2:65" s="1" customFormat="1" ht="16.5" customHeight="1">
      <c r="B616" s="41"/>
      <c r="C616" s="229" t="s">
        <v>1523</v>
      </c>
      <c r="D616" s="229" t="s">
        <v>273</v>
      </c>
      <c r="E616" s="230" t="s">
        <v>1537</v>
      </c>
      <c r="F616" s="231" t="s">
        <v>1538</v>
      </c>
      <c r="G616" s="232" t="s">
        <v>488</v>
      </c>
      <c r="H616" s="233">
        <v>35.909999999999997</v>
      </c>
      <c r="I616" s="234"/>
      <c r="J616" s="235">
        <f>ROUND(I616*H616,2)</f>
        <v>0</v>
      </c>
      <c r="K616" s="231" t="s">
        <v>150</v>
      </c>
      <c r="L616" s="236"/>
      <c r="M616" s="237" t="s">
        <v>21</v>
      </c>
      <c r="N616" s="238" t="s">
        <v>43</v>
      </c>
      <c r="O616" s="42"/>
      <c r="P616" s="201">
        <f>O616*H616</f>
        <v>0</v>
      </c>
      <c r="Q616" s="201">
        <v>5.8000000000000003E-2</v>
      </c>
      <c r="R616" s="201">
        <f>Q616*H616</f>
        <v>2.0827800000000001</v>
      </c>
      <c r="S616" s="201">
        <v>0</v>
      </c>
      <c r="T616" s="202">
        <f>S616*H616</f>
        <v>0</v>
      </c>
      <c r="AR616" s="24" t="s">
        <v>193</v>
      </c>
      <c r="AT616" s="24" t="s">
        <v>273</v>
      </c>
      <c r="AU616" s="24" t="s">
        <v>82</v>
      </c>
      <c r="AY616" s="24" t="s">
        <v>144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4" t="s">
        <v>80</v>
      </c>
      <c r="BK616" s="203">
        <f>ROUND(I616*H616,2)</f>
        <v>0</v>
      </c>
      <c r="BL616" s="24" t="s">
        <v>151</v>
      </c>
      <c r="BM616" s="24" t="s">
        <v>2550</v>
      </c>
    </row>
    <row r="617" spans="2:65" s="1" customFormat="1" ht="13.5">
      <c r="B617" s="41"/>
      <c r="C617" s="63"/>
      <c r="D617" s="204" t="s">
        <v>153</v>
      </c>
      <c r="E617" s="63"/>
      <c r="F617" s="205" t="s">
        <v>1538</v>
      </c>
      <c r="G617" s="63"/>
      <c r="H617" s="63"/>
      <c r="I617" s="163"/>
      <c r="J617" s="63"/>
      <c r="K617" s="63"/>
      <c r="L617" s="61"/>
      <c r="M617" s="206"/>
      <c r="N617" s="42"/>
      <c r="O617" s="42"/>
      <c r="P617" s="42"/>
      <c r="Q617" s="42"/>
      <c r="R617" s="42"/>
      <c r="S617" s="42"/>
      <c r="T617" s="78"/>
      <c r="AT617" s="24" t="s">
        <v>153</v>
      </c>
      <c r="AU617" s="24" t="s">
        <v>82</v>
      </c>
    </row>
    <row r="618" spans="2:65" s="12" customFormat="1" ht="13.5">
      <c r="B618" s="219"/>
      <c r="C618" s="220"/>
      <c r="D618" s="204" t="s">
        <v>155</v>
      </c>
      <c r="E618" s="221" t="s">
        <v>21</v>
      </c>
      <c r="F618" s="222" t="s">
        <v>1540</v>
      </c>
      <c r="G618" s="220"/>
      <c r="H618" s="221" t="s">
        <v>21</v>
      </c>
      <c r="I618" s="223"/>
      <c r="J618" s="220"/>
      <c r="K618" s="220"/>
      <c r="L618" s="224"/>
      <c r="M618" s="225"/>
      <c r="N618" s="226"/>
      <c r="O618" s="226"/>
      <c r="P618" s="226"/>
      <c r="Q618" s="226"/>
      <c r="R618" s="226"/>
      <c r="S618" s="226"/>
      <c r="T618" s="227"/>
      <c r="AT618" s="228" t="s">
        <v>155</v>
      </c>
      <c r="AU618" s="228" t="s">
        <v>82</v>
      </c>
      <c r="AV618" s="12" t="s">
        <v>80</v>
      </c>
      <c r="AW618" s="12" t="s">
        <v>35</v>
      </c>
      <c r="AX618" s="12" t="s">
        <v>72</v>
      </c>
      <c r="AY618" s="228" t="s">
        <v>144</v>
      </c>
    </row>
    <row r="619" spans="2:65" s="11" customFormat="1" ht="13.5">
      <c r="B619" s="207"/>
      <c r="C619" s="208"/>
      <c r="D619" s="204" t="s">
        <v>155</v>
      </c>
      <c r="E619" s="209" t="s">
        <v>21</v>
      </c>
      <c r="F619" s="210" t="s">
        <v>2551</v>
      </c>
      <c r="G619" s="208"/>
      <c r="H619" s="211">
        <v>35.909999999999997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80</v>
      </c>
      <c r="AY619" s="217" t="s">
        <v>144</v>
      </c>
    </row>
    <row r="620" spans="2:65" s="1" customFormat="1" ht="25.5" customHeight="1">
      <c r="B620" s="41"/>
      <c r="C620" s="192" t="s">
        <v>1529</v>
      </c>
      <c r="D620" s="192" t="s">
        <v>146</v>
      </c>
      <c r="E620" s="193" t="s">
        <v>1543</v>
      </c>
      <c r="F620" s="194" t="s">
        <v>1544</v>
      </c>
      <c r="G620" s="195" t="s">
        <v>183</v>
      </c>
      <c r="H620" s="196">
        <v>1.2150000000000001</v>
      </c>
      <c r="I620" s="197"/>
      <c r="J620" s="198">
        <f>ROUND(I620*H620,2)</f>
        <v>0</v>
      </c>
      <c r="K620" s="194" t="s">
        <v>150</v>
      </c>
      <c r="L620" s="61"/>
      <c r="M620" s="199" t="s">
        <v>21</v>
      </c>
      <c r="N620" s="200" t="s">
        <v>43</v>
      </c>
      <c r="O620" s="42"/>
      <c r="P620" s="201">
        <f>O620*H620</f>
        <v>0</v>
      </c>
      <c r="Q620" s="201">
        <v>2.2563399999999998</v>
      </c>
      <c r="R620" s="201">
        <f>Q620*H620</f>
        <v>2.7414530999999998</v>
      </c>
      <c r="S620" s="201">
        <v>0</v>
      </c>
      <c r="T620" s="202">
        <f>S620*H620</f>
        <v>0</v>
      </c>
      <c r="AR620" s="24" t="s">
        <v>151</v>
      </c>
      <c r="AT620" s="24" t="s">
        <v>146</v>
      </c>
      <c r="AU620" s="24" t="s">
        <v>82</v>
      </c>
      <c r="AY620" s="24" t="s">
        <v>144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80</v>
      </c>
      <c r="BK620" s="203">
        <f>ROUND(I620*H620,2)</f>
        <v>0</v>
      </c>
      <c r="BL620" s="24" t="s">
        <v>151</v>
      </c>
      <c r="BM620" s="24" t="s">
        <v>2552</v>
      </c>
    </row>
    <row r="621" spans="2:65" s="1" customFormat="1" ht="13.5">
      <c r="B621" s="41"/>
      <c r="C621" s="63"/>
      <c r="D621" s="204" t="s">
        <v>153</v>
      </c>
      <c r="E621" s="63"/>
      <c r="F621" s="205" t="s">
        <v>1544</v>
      </c>
      <c r="G621" s="63"/>
      <c r="H621" s="63"/>
      <c r="I621" s="163"/>
      <c r="J621" s="63"/>
      <c r="K621" s="63"/>
      <c r="L621" s="61"/>
      <c r="M621" s="206"/>
      <c r="N621" s="42"/>
      <c r="O621" s="42"/>
      <c r="P621" s="42"/>
      <c r="Q621" s="42"/>
      <c r="R621" s="42"/>
      <c r="S621" s="42"/>
      <c r="T621" s="78"/>
      <c r="AT621" s="24" t="s">
        <v>153</v>
      </c>
      <c r="AU621" s="24" t="s">
        <v>82</v>
      </c>
    </row>
    <row r="622" spans="2:65" s="11" customFormat="1" ht="13.5">
      <c r="B622" s="207"/>
      <c r="C622" s="208"/>
      <c r="D622" s="204" t="s">
        <v>155</v>
      </c>
      <c r="E622" s="209" t="s">
        <v>21</v>
      </c>
      <c r="F622" s="210" t="s">
        <v>1546</v>
      </c>
      <c r="G622" s="208"/>
      <c r="H622" s="211">
        <v>0.36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155</v>
      </c>
      <c r="AU622" s="217" t="s">
        <v>82</v>
      </c>
      <c r="AV622" s="11" t="s">
        <v>82</v>
      </c>
      <c r="AW622" s="11" t="s">
        <v>35</v>
      </c>
      <c r="AX622" s="11" t="s">
        <v>72</v>
      </c>
      <c r="AY622" s="217" t="s">
        <v>144</v>
      </c>
    </row>
    <row r="623" spans="2:65" s="11" customFormat="1" ht="13.5">
      <c r="B623" s="207"/>
      <c r="C623" s="208"/>
      <c r="D623" s="204" t="s">
        <v>155</v>
      </c>
      <c r="E623" s="209" t="s">
        <v>21</v>
      </c>
      <c r="F623" s="210" t="s">
        <v>2553</v>
      </c>
      <c r="G623" s="208"/>
      <c r="H623" s="211">
        <v>0.85499999999999998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155</v>
      </c>
      <c r="AU623" s="217" t="s">
        <v>82</v>
      </c>
      <c r="AV623" s="11" t="s">
        <v>82</v>
      </c>
      <c r="AW623" s="11" t="s">
        <v>35</v>
      </c>
      <c r="AX623" s="11" t="s">
        <v>72</v>
      </c>
      <c r="AY623" s="217" t="s">
        <v>144</v>
      </c>
    </row>
    <row r="624" spans="2:65" s="13" customFormat="1" ht="13.5">
      <c r="B624" s="245"/>
      <c r="C624" s="246"/>
      <c r="D624" s="204" t="s">
        <v>155</v>
      </c>
      <c r="E624" s="247" t="s">
        <v>21</v>
      </c>
      <c r="F624" s="248" t="s">
        <v>947</v>
      </c>
      <c r="G624" s="246"/>
      <c r="H624" s="249">
        <v>1.2150000000000001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AT624" s="255" t="s">
        <v>155</v>
      </c>
      <c r="AU624" s="255" t="s">
        <v>82</v>
      </c>
      <c r="AV624" s="13" t="s">
        <v>151</v>
      </c>
      <c r="AW624" s="13" t="s">
        <v>35</v>
      </c>
      <c r="AX624" s="13" t="s">
        <v>80</v>
      </c>
      <c r="AY624" s="255" t="s">
        <v>144</v>
      </c>
    </row>
    <row r="625" spans="2:65" s="1" customFormat="1" ht="25.5" customHeight="1">
      <c r="B625" s="41"/>
      <c r="C625" s="192" t="s">
        <v>1536</v>
      </c>
      <c r="D625" s="192" t="s">
        <v>146</v>
      </c>
      <c r="E625" s="193" t="s">
        <v>2149</v>
      </c>
      <c r="F625" s="194" t="s">
        <v>2150</v>
      </c>
      <c r="G625" s="195" t="s">
        <v>488</v>
      </c>
      <c r="H625" s="196">
        <v>88</v>
      </c>
      <c r="I625" s="197"/>
      <c r="J625" s="198">
        <f>ROUND(I625*H625,2)</f>
        <v>0</v>
      </c>
      <c r="K625" s="194" t="s">
        <v>150</v>
      </c>
      <c r="L625" s="61"/>
      <c r="M625" s="199" t="s">
        <v>21</v>
      </c>
      <c r="N625" s="200" t="s">
        <v>43</v>
      </c>
      <c r="O625" s="42"/>
      <c r="P625" s="201">
        <f>O625*H625</f>
        <v>0</v>
      </c>
      <c r="Q625" s="201">
        <v>0</v>
      </c>
      <c r="R625" s="201">
        <f>Q625*H625</f>
        <v>0</v>
      </c>
      <c r="S625" s="201">
        <v>0</v>
      </c>
      <c r="T625" s="202">
        <f>S625*H625</f>
        <v>0</v>
      </c>
      <c r="AR625" s="24" t="s">
        <v>151</v>
      </c>
      <c r="AT625" s="24" t="s">
        <v>146</v>
      </c>
      <c r="AU625" s="24" t="s">
        <v>82</v>
      </c>
      <c r="AY625" s="24" t="s">
        <v>144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24" t="s">
        <v>80</v>
      </c>
      <c r="BK625" s="203">
        <f>ROUND(I625*H625,2)</f>
        <v>0</v>
      </c>
      <c r="BL625" s="24" t="s">
        <v>151</v>
      </c>
      <c r="BM625" s="24" t="s">
        <v>2554</v>
      </c>
    </row>
    <row r="626" spans="2:65" s="1" customFormat="1" ht="13.5">
      <c r="B626" s="41"/>
      <c r="C626" s="63"/>
      <c r="D626" s="204" t="s">
        <v>153</v>
      </c>
      <c r="E626" s="63"/>
      <c r="F626" s="205" t="s">
        <v>2150</v>
      </c>
      <c r="G626" s="63"/>
      <c r="H626" s="63"/>
      <c r="I626" s="163"/>
      <c r="J626" s="63"/>
      <c r="K626" s="63"/>
      <c r="L626" s="61"/>
      <c r="M626" s="206"/>
      <c r="N626" s="42"/>
      <c r="O626" s="42"/>
      <c r="P626" s="42"/>
      <c r="Q626" s="42"/>
      <c r="R626" s="42"/>
      <c r="S626" s="42"/>
      <c r="T626" s="78"/>
      <c r="AT626" s="24" t="s">
        <v>153</v>
      </c>
      <c r="AU626" s="24" t="s">
        <v>82</v>
      </c>
    </row>
    <row r="627" spans="2:65" s="11" customFormat="1" ht="13.5">
      <c r="B627" s="207"/>
      <c r="C627" s="208"/>
      <c r="D627" s="204" t="s">
        <v>155</v>
      </c>
      <c r="E627" s="209" t="s">
        <v>21</v>
      </c>
      <c r="F627" s="210" t="s">
        <v>2555</v>
      </c>
      <c r="G627" s="208"/>
      <c r="H627" s="211">
        <v>88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155</v>
      </c>
      <c r="AU627" s="217" t="s">
        <v>82</v>
      </c>
      <c r="AV627" s="11" t="s">
        <v>82</v>
      </c>
      <c r="AW627" s="11" t="s">
        <v>35</v>
      </c>
      <c r="AX627" s="11" t="s">
        <v>80</v>
      </c>
      <c r="AY627" s="217" t="s">
        <v>144</v>
      </c>
    </row>
    <row r="628" spans="2:65" s="1" customFormat="1" ht="25.5" customHeight="1">
      <c r="B628" s="41"/>
      <c r="C628" s="192" t="s">
        <v>1542</v>
      </c>
      <c r="D628" s="192" t="s">
        <v>146</v>
      </c>
      <c r="E628" s="193" t="s">
        <v>1549</v>
      </c>
      <c r="F628" s="194" t="s">
        <v>1550</v>
      </c>
      <c r="G628" s="195" t="s">
        <v>488</v>
      </c>
      <c r="H628" s="196">
        <v>88</v>
      </c>
      <c r="I628" s="197"/>
      <c r="J628" s="198">
        <f>ROUND(I628*H628,2)</f>
        <v>0</v>
      </c>
      <c r="K628" s="194" t="s">
        <v>150</v>
      </c>
      <c r="L628" s="61"/>
      <c r="M628" s="199" t="s">
        <v>21</v>
      </c>
      <c r="N628" s="200" t="s">
        <v>43</v>
      </c>
      <c r="O628" s="42"/>
      <c r="P628" s="201">
        <f>O628*H628</f>
        <v>0</v>
      </c>
      <c r="Q628" s="201">
        <v>0</v>
      </c>
      <c r="R628" s="201">
        <f>Q628*H628</f>
        <v>0</v>
      </c>
      <c r="S628" s="201">
        <v>0</v>
      </c>
      <c r="T628" s="202">
        <f>S628*H628</f>
        <v>0</v>
      </c>
      <c r="AR628" s="24" t="s">
        <v>151</v>
      </c>
      <c r="AT628" s="24" t="s">
        <v>146</v>
      </c>
      <c r="AU628" s="24" t="s">
        <v>82</v>
      </c>
      <c r="AY628" s="24" t="s">
        <v>144</v>
      </c>
      <c r="BE628" s="203">
        <f>IF(N628="základní",J628,0)</f>
        <v>0</v>
      </c>
      <c r="BF628" s="203">
        <f>IF(N628="snížená",J628,0)</f>
        <v>0</v>
      </c>
      <c r="BG628" s="203">
        <f>IF(N628="zákl. přenesená",J628,0)</f>
        <v>0</v>
      </c>
      <c r="BH628" s="203">
        <f>IF(N628="sníž. přenesená",J628,0)</f>
        <v>0</v>
      </c>
      <c r="BI628" s="203">
        <f>IF(N628="nulová",J628,0)</f>
        <v>0</v>
      </c>
      <c r="BJ628" s="24" t="s">
        <v>80</v>
      </c>
      <c r="BK628" s="203">
        <f>ROUND(I628*H628,2)</f>
        <v>0</v>
      </c>
      <c r="BL628" s="24" t="s">
        <v>151</v>
      </c>
      <c r="BM628" s="24" t="s">
        <v>2556</v>
      </c>
    </row>
    <row r="629" spans="2:65" s="1" customFormat="1" ht="13.5">
      <c r="B629" s="41"/>
      <c r="C629" s="63"/>
      <c r="D629" s="204" t="s">
        <v>153</v>
      </c>
      <c r="E629" s="63"/>
      <c r="F629" s="205" t="s">
        <v>1550</v>
      </c>
      <c r="G629" s="63"/>
      <c r="H629" s="63"/>
      <c r="I629" s="163"/>
      <c r="J629" s="63"/>
      <c r="K629" s="63"/>
      <c r="L629" s="61"/>
      <c r="M629" s="206"/>
      <c r="N629" s="42"/>
      <c r="O629" s="42"/>
      <c r="P629" s="42"/>
      <c r="Q629" s="42"/>
      <c r="R629" s="42"/>
      <c r="S629" s="42"/>
      <c r="T629" s="78"/>
      <c r="AT629" s="24" t="s">
        <v>153</v>
      </c>
      <c r="AU629" s="24" t="s">
        <v>82</v>
      </c>
    </row>
    <row r="630" spans="2:65" s="11" customFormat="1" ht="13.5">
      <c r="B630" s="207"/>
      <c r="C630" s="208"/>
      <c r="D630" s="204" t="s">
        <v>155</v>
      </c>
      <c r="E630" s="209" t="s">
        <v>21</v>
      </c>
      <c r="F630" s="210" t="s">
        <v>2557</v>
      </c>
      <c r="G630" s="208"/>
      <c r="H630" s="211">
        <v>88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155</v>
      </c>
      <c r="AU630" s="217" t="s">
        <v>82</v>
      </c>
      <c r="AV630" s="11" t="s">
        <v>82</v>
      </c>
      <c r="AW630" s="11" t="s">
        <v>35</v>
      </c>
      <c r="AX630" s="11" t="s">
        <v>80</v>
      </c>
      <c r="AY630" s="217" t="s">
        <v>144</v>
      </c>
    </row>
    <row r="631" spans="2:65" s="1" customFormat="1" ht="25.5" customHeight="1">
      <c r="B631" s="41"/>
      <c r="C631" s="192" t="s">
        <v>1548</v>
      </c>
      <c r="D631" s="192" t="s">
        <v>146</v>
      </c>
      <c r="E631" s="193" t="s">
        <v>2155</v>
      </c>
      <c r="F631" s="194" t="s">
        <v>2156</v>
      </c>
      <c r="G631" s="195" t="s">
        <v>488</v>
      </c>
      <c r="H631" s="196">
        <v>88</v>
      </c>
      <c r="I631" s="197"/>
      <c r="J631" s="198">
        <f>ROUND(I631*H631,2)</f>
        <v>0</v>
      </c>
      <c r="K631" s="194" t="s">
        <v>150</v>
      </c>
      <c r="L631" s="61"/>
      <c r="M631" s="199" t="s">
        <v>21</v>
      </c>
      <c r="N631" s="200" t="s">
        <v>43</v>
      </c>
      <c r="O631" s="42"/>
      <c r="P631" s="201">
        <f>O631*H631</f>
        <v>0</v>
      </c>
      <c r="Q631" s="201">
        <v>2.2000000000000001E-4</v>
      </c>
      <c r="R631" s="201">
        <f>Q631*H631</f>
        <v>1.9360000000000002E-2</v>
      </c>
      <c r="S631" s="201">
        <v>0</v>
      </c>
      <c r="T631" s="202">
        <f>S631*H631</f>
        <v>0</v>
      </c>
      <c r="AR631" s="24" t="s">
        <v>151</v>
      </c>
      <c r="AT631" s="24" t="s">
        <v>146</v>
      </c>
      <c r="AU631" s="24" t="s">
        <v>82</v>
      </c>
      <c r="AY631" s="24" t="s">
        <v>144</v>
      </c>
      <c r="BE631" s="203">
        <f>IF(N631="základní",J631,0)</f>
        <v>0</v>
      </c>
      <c r="BF631" s="203">
        <f>IF(N631="snížená",J631,0)</f>
        <v>0</v>
      </c>
      <c r="BG631" s="203">
        <f>IF(N631="zákl. přenesená",J631,0)</f>
        <v>0</v>
      </c>
      <c r="BH631" s="203">
        <f>IF(N631="sníž. přenesená",J631,0)</f>
        <v>0</v>
      </c>
      <c r="BI631" s="203">
        <f>IF(N631="nulová",J631,0)</f>
        <v>0</v>
      </c>
      <c r="BJ631" s="24" t="s">
        <v>80</v>
      </c>
      <c r="BK631" s="203">
        <f>ROUND(I631*H631,2)</f>
        <v>0</v>
      </c>
      <c r="BL631" s="24" t="s">
        <v>151</v>
      </c>
      <c r="BM631" s="24" t="s">
        <v>2558</v>
      </c>
    </row>
    <row r="632" spans="2:65" s="1" customFormat="1" ht="13.5">
      <c r="B632" s="41"/>
      <c r="C632" s="63"/>
      <c r="D632" s="204" t="s">
        <v>153</v>
      </c>
      <c r="E632" s="63"/>
      <c r="F632" s="205" t="s">
        <v>2156</v>
      </c>
      <c r="G632" s="63"/>
      <c r="H632" s="63"/>
      <c r="I632" s="163"/>
      <c r="J632" s="63"/>
      <c r="K632" s="63"/>
      <c r="L632" s="61"/>
      <c r="M632" s="206"/>
      <c r="N632" s="42"/>
      <c r="O632" s="42"/>
      <c r="P632" s="42"/>
      <c r="Q632" s="42"/>
      <c r="R632" s="42"/>
      <c r="S632" s="42"/>
      <c r="T632" s="78"/>
      <c r="AT632" s="24" t="s">
        <v>153</v>
      </c>
      <c r="AU632" s="24" t="s">
        <v>82</v>
      </c>
    </row>
    <row r="633" spans="2:65" s="12" customFormat="1" ht="13.5">
      <c r="B633" s="219"/>
      <c r="C633" s="220"/>
      <c r="D633" s="204" t="s">
        <v>155</v>
      </c>
      <c r="E633" s="221" t="s">
        <v>21</v>
      </c>
      <c r="F633" s="222" t="s">
        <v>2158</v>
      </c>
      <c r="G633" s="220"/>
      <c r="H633" s="221" t="s">
        <v>21</v>
      </c>
      <c r="I633" s="223"/>
      <c r="J633" s="220"/>
      <c r="K633" s="220"/>
      <c r="L633" s="224"/>
      <c r="M633" s="225"/>
      <c r="N633" s="226"/>
      <c r="O633" s="226"/>
      <c r="P633" s="226"/>
      <c r="Q633" s="226"/>
      <c r="R633" s="226"/>
      <c r="S633" s="226"/>
      <c r="T633" s="227"/>
      <c r="AT633" s="228" t="s">
        <v>155</v>
      </c>
      <c r="AU633" s="228" t="s">
        <v>82</v>
      </c>
      <c r="AV633" s="12" t="s">
        <v>80</v>
      </c>
      <c r="AW633" s="12" t="s">
        <v>35</v>
      </c>
      <c r="AX633" s="12" t="s">
        <v>72</v>
      </c>
      <c r="AY633" s="228" t="s">
        <v>144</v>
      </c>
    </row>
    <row r="634" spans="2:65" s="12" customFormat="1" ht="13.5">
      <c r="B634" s="219"/>
      <c r="C634" s="220"/>
      <c r="D634" s="204" t="s">
        <v>155</v>
      </c>
      <c r="E634" s="221" t="s">
        <v>21</v>
      </c>
      <c r="F634" s="222" t="s">
        <v>2559</v>
      </c>
      <c r="G634" s="220"/>
      <c r="H634" s="221" t="s">
        <v>21</v>
      </c>
      <c r="I634" s="223"/>
      <c r="J634" s="220"/>
      <c r="K634" s="220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155</v>
      </c>
      <c r="AU634" s="228" t="s">
        <v>82</v>
      </c>
      <c r="AV634" s="12" t="s">
        <v>80</v>
      </c>
      <c r="AW634" s="12" t="s">
        <v>35</v>
      </c>
      <c r="AX634" s="12" t="s">
        <v>72</v>
      </c>
      <c r="AY634" s="228" t="s">
        <v>144</v>
      </c>
    </row>
    <row r="635" spans="2:65" s="11" customFormat="1" ht="13.5">
      <c r="B635" s="207"/>
      <c r="C635" s="208"/>
      <c r="D635" s="204" t="s">
        <v>155</v>
      </c>
      <c r="E635" s="209" t="s">
        <v>21</v>
      </c>
      <c r="F635" s="210" t="s">
        <v>2560</v>
      </c>
      <c r="G635" s="208"/>
      <c r="H635" s="211">
        <v>88</v>
      </c>
      <c r="I635" s="212"/>
      <c r="J635" s="208"/>
      <c r="K635" s="208"/>
      <c r="L635" s="213"/>
      <c r="M635" s="214"/>
      <c r="N635" s="215"/>
      <c r="O635" s="215"/>
      <c r="P635" s="215"/>
      <c r="Q635" s="215"/>
      <c r="R635" s="215"/>
      <c r="S635" s="215"/>
      <c r="T635" s="216"/>
      <c r="AT635" s="217" t="s">
        <v>155</v>
      </c>
      <c r="AU635" s="217" t="s">
        <v>82</v>
      </c>
      <c r="AV635" s="11" t="s">
        <v>82</v>
      </c>
      <c r="AW635" s="11" t="s">
        <v>35</v>
      </c>
      <c r="AX635" s="11" t="s">
        <v>80</v>
      </c>
      <c r="AY635" s="217" t="s">
        <v>144</v>
      </c>
    </row>
    <row r="636" spans="2:65" s="1" customFormat="1" ht="25.5" customHeight="1">
      <c r="B636" s="41"/>
      <c r="C636" s="192" t="s">
        <v>1553</v>
      </c>
      <c r="D636" s="192" t="s">
        <v>146</v>
      </c>
      <c r="E636" s="193" t="s">
        <v>1554</v>
      </c>
      <c r="F636" s="194" t="s">
        <v>1555</v>
      </c>
      <c r="G636" s="195" t="s">
        <v>488</v>
      </c>
      <c r="H636" s="196">
        <v>88</v>
      </c>
      <c r="I636" s="197"/>
      <c r="J636" s="198">
        <f>ROUND(I636*H636,2)</f>
        <v>0</v>
      </c>
      <c r="K636" s="194" t="s">
        <v>150</v>
      </c>
      <c r="L636" s="61"/>
      <c r="M636" s="199" t="s">
        <v>21</v>
      </c>
      <c r="N636" s="200" t="s">
        <v>43</v>
      </c>
      <c r="O636" s="42"/>
      <c r="P636" s="201">
        <f>O636*H636</f>
        <v>0</v>
      </c>
      <c r="Q636" s="201">
        <v>3.3E-4</v>
      </c>
      <c r="R636" s="201">
        <f>Q636*H636</f>
        <v>2.904E-2</v>
      </c>
      <c r="S636" s="201">
        <v>0</v>
      </c>
      <c r="T636" s="202">
        <f>S636*H636</f>
        <v>0</v>
      </c>
      <c r="AR636" s="24" t="s">
        <v>151</v>
      </c>
      <c r="AT636" s="24" t="s">
        <v>146</v>
      </c>
      <c r="AU636" s="24" t="s">
        <v>82</v>
      </c>
      <c r="AY636" s="24" t="s">
        <v>144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4" t="s">
        <v>80</v>
      </c>
      <c r="BK636" s="203">
        <f>ROUND(I636*H636,2)</f>
        <v>0</v>
      </c>
      <c r="BL636" s="24" t="s">
        <v>151</v>
      </c>
      <c r="BM636" s="24" t="s">
        <v>2561</v>
      </c>
    </row>
    <row r="637" spans="2:65" s="1" customFormat="1" ht="13.5">
      <c r="B637" s="41"/>
      <c r="C637" s="63"/>
      <c r="D637" s="204" t="s">
        <v>153</v>
      </c>
      <c r="E637" s="63"/>
      <c r="F637" s="205" t="s">
        <v>1555</v>
      </c>
      <c r="G637" s="63"/>
      <c r="H637" s="63"/>
      <c r="I637" s="163"/>
      <c r="J637" s="63"/>
      <c r="K637" s="63"/>
      <c r="L637" s="61"/>
      <c r="M637" s="206"/>
      <c r="N637" s="42"/>
      <c r="O637" s="42"/>
      <c r="P637" s="42"/>
      <c r="Q637" s="42"/>
      <c r="R637" s="42"/>
      <c r="S637" s="42"/>
      <c r="T637" s="78"/>
      <c r="AT637" s="24" t="s">
        <v>153</v>
      </c>
      <c r="AU637" s="24" t="s">
        <v>82</v>
      </c>
    </row>
    <row r="638" spans="2:65" s="12" customFormat="1" ht="27">
      <c r="B638" s="219"/>
      <c r="C638" s="220"/>
      <c r="D638" s="204" t="s">
        <v>155</v>
      </c>
      <c r="E638" s="221" t="s">
        <v>21</v>
      </c>
      <c r="F638" s="222" t="s">
        <v>1557</v>
      </c>
      <c r="G638" s="220"/>
      <c r="H638" s="221" t="s">
        <v>21</v>
      </c>
      <c r="I638" s="223"/>
      <c r="J638" s="220"/>
      <c r="K638" s="220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155</v>
      </c>
      <c r="AU638" s="228" t="s">
        <v>82</v>
      </c>
      <c r="AV638" s="12" t="s">
        <v>80</v>
      </c>
      <c r="AW638" s="12" t="s">
        <v>35</v>
      </c>
      <c r="AX638" s="12" t="s">
        <v>72</v>
      </c>
      <c r="AY638" s="228" t="s">
        <v>144</v>
      </c>
    </row>
    <row r="639" spans="2:65" s="12" customFormat="1" ht="13.5">
      <c r="B639" s="219"/>
      <c r="C639" s="220"/>
      <c r="D639" s="204" t="s">
        <v>155</v>
      </c>
      <c r="E639" s="221" t="s">
        <v>21</v>
      </c>
      <c r="F639" s="222" t="s">
        <v>2562</v>
      </c>
      <c r="G639" s="220"/>
      <c r="H639" s="221" t="s">
        <v>21</v>
      </c>
      <c r="I639" s="223"/>
      <c r="J639" s="220"/>
      <c r="K639" s="220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155</v>
      </c>
      <c r="AU639" s="228" t="s">
        <v>82</v>
      </c>
      <c r="AV639" s="12" t="s">
        <v>80</v>
      </c>
      <c r="AW639" s="12" t="s">
        <v>35</v>
      </c>
      <c r="AX639" s="12" t="s">
        <v>72</v>
      </c>
      <c r="AY639" s="228" t="s">
        <v>144</v>
      </c>
    </row>
    <row r="640" spans="2:65" s="11" customFormat="1" ht="13.5">
      <c r="B640" s="207"/>
      <c r="C640" s="208"/>
      <c r="D640" s="204" t="s">
        <v>155</v>
      </c>
      <c r="E640" s="209" t="s">
        <v>21</v>
      </c>
      <c r="F640" s="210" t="s">
        <v>2560</v>
      </c>
      <c r="G640" s="208"/>
      <c r="H640" s="211">
        <v>88</v>
      </c>
      <c r="I640" s="212"/>
      <c r="J640" s="208"/>
      <c r="K640" s="208"/>
      <c r="L640" s="213"/>
      <c r="M640" s="214"/>
      <c r="N640" s="215"/>
      <c r="O640" s="215"/>
      <c r="P640" s="215"/>
      <c r="Q640" s="215"/>
      <c r="R640" s="215"/>
      <c r="S640" s="215"/>
      <c r="T640" s="216"/>
      <c r="AT640" s="217" t="s">
        <v>155</v>
      </c>
      <c r="AU640" s="217" t="s">
        <v>82</v>
      </c>
      <c r="AV640" s="11" t="s">
        <v>82</v>
      </c>
      <c r="AW640" s="11" t="s">
        <v>35</v>
      </c>
      <c r="AX640" s="11" t="s">
        <v>80</v>
      </c>
      <c r="AY640" s="217" t="s">
        <v>144</v>
      </c>
    </row>
    <row r="641" spans="2:65" s="1" customFormat="1" ht="16.5" customHeight="1">
      <c r="B641" s="41"/>
      <c r="C641" s="192" t="s">
        <v>1559</v>
      </c>
      <c r="D641" s="192" t="s">
        <v>146</v>
      </c>
      <c r="E641" s="193" t="s">
        <v>1560</v>
      </c>
      <c r="F641" s="194" t="s">
        <v>1561</v>
      </c>
      <c r="G641" s="195" t="s">
        <v>149</v>
      </c>
      <c r="H641" s="196">
        <v>145.85</v>
      </c>
      <c r="I641" s="197"/>
      <c r="J641" s="198">
        <f>ROUND(I641*H641,2)</f>
        <v>0</v>
      </c>
      <c r="K641" s="194" t="s">
        <v>150</v>
      </c>
      <c r="L641" s="61"/>
      <c r="M641" s="199" t="s">
        <v>21</v>
      </c>
      <c r="N641" s="200" t="s">
        <v>43</v>
      </c>
      <c r="O641" s="42"/>
      <c r="P641" s="201">
        <f>O641*H641</f>
        <v>0</v>
      </c>
      <c r="Q641" s="201">
        <v>1.1000000000000001E-3</v>
      </c>
      <c r="R641" s="201">
        <f>Q641*H641</f>
        <v>0.16043499999999999</v>
      </c>
      <c r="S641" s="201">
        <v>0</v>
      </c>
      <c r="T641" s="202">
        <f>S641*H641</f>
        <v>0</v>
      </c>
      <c r="AR641" s="24" t="s">
        <v>151</v>
      </c>
      <c r="AT641" s="24" t="s">
        <v>146</v>
      </c>
      <c r="AU641" s="24" t="s">
        <v>82</v>
      </c>
      <c r="AY641" s="24" t="s">
        <v>144</v>
      </c>
      <c r="BE641" s="203">
        <f>IF(N641="základní",J641,0)</f>
        <v>0</v>
      </c>
      <c r="BF641" s="203">
        <f>IF(N641="snížená",J641,0)</f>
        <v>0</v>
      </c>
      <c r="BG641" s="203">
        <f>IF(N641="zákl. přenesená",J641,0)</f>
        <v>0</v>
      </c>
      <c r="BH641" s="203">
        <f>IF(N641="sníž. přenesená",J641,0)</f>
        <v>0</v>
      </c>
      <c r="BI641" s="203">
        <f>IF(N641="nulová",J641,0)</f>
        <v>0</v>
      </c>
      <c r="BJ641" s="24" t="s">
        <v>80</v>
      </c>
      <c r="BK641" s="203">
        <f>ROUND(I641*H641,2)</f>
        <v>0</v>
      </c>
      <c r="BL641" s="24" t="s">
        <v>151</v>
      </c>
      <c r="BM641" s="24" t="s">
        <v>2563</v>
      </c>
    </row>
    <row r="642" spans="2:65" s="1" customFormat="1" ht="13.5">
      <c r="B642" s="41"/>
      <c r="C642" s="63"/>
      <c r="D642" s="204" t="s">
        <v>153</v>
      </c>
      <c r="E642" s="63"/>
      <c r="F642" s="205" t="s">
        <v>1561</v>
      </c>
      <c r="G642" s="63"/>
      <c r="H642" s="63"/>
      <c r="I642" s="163"/>
      <c r="J642" s="63"/>
      <c r="K642" s="63"/>
      <c r="L642" s="61"/>
      <c r="M642" s="206"/>
      <c r="N642" s="42"/>
      <c r="O642" s="42"/>
      <c r="P642" s="42"/>
      <c r="Q642" s="42"/>
      <c r="R642" s="42"/>
      <c r="S642" s="42"/>
      <c r="T642" s="78"/>
      <c r="AT642" s="24" t="s">
        <v>153</v>
      </c>
      <c r="AU642" s="24" t="s">
        <v>82</v>
      </c>
    </row>
    <row r="643" spans="2:65" s="12" customFormat="1" ht="27">
      <c r="B643" s="219"/>
      <c r="C643" s="220"/>
      <c r="D643" s="204" t="s">
        <v>155</v>
      </c>
      <c r="E643" s="221" t="s">
        <v>21</v>
      </c>
      <c r="F643" s="222" t="s">
        <v>1563</v>
      </c>
      <c r="G643" s="220"/>
      <c r="H643" s="221" t="s">
        <v>21</v>
      </c>
      <c r="I643" s="223"/>
      <c r="J643" s="220"/>
      <c r="K643" s="220"/>
      <c r="L643" s="224"/>
      <c r="M643" s="225"/>
      <c r="N643" s="226"/>
      <c r="O643" s="226"/>
      <c r="P643" s="226"/>
      <c r="Q643" s="226"/>
      <c r="R643" s="226"/>
      <c r="S643" s="226"/>
      <c r="T643" s="227"/>
      <c r="AT643" s="228" t="s">
        <v>155</v>
      </c>
      <c r="AU643" s="228" t="s">
        <v>82</v>
      </c>
      <c r="AV643" s="12" t="s">
        <v>80</v>
      </c>
      <c r="AW643" s="12" t="s">
        <v>35</v>
      </c>
      <c r="AX643" s="12" t="s">
        <v>72</v>
      </c>
      <c r="AY643" s="228" t="s">
        <v>144</v>
      </c>
    </row>
    <row r="644" spans="2:65" s="11" customFormat="1" ht="13.5">
      <c r="B644" s="207"/>
      <c r="C644" s="208"/>
      <c r="D644" s="204" t="s">
        <v>155</v>
      </c>
      <c r="E644" s="209" t="s">
        <v>21</v>
      </c>
      <c r="F644" s="210" t="s">
        <v>2564</v>
      </c>
      <c r="G644" s="208"/>
      <c r="H644" s="211">
        <v>77.849999999999994</v>
      </c>
      <c r="I644" s="212"/>
      <c r="J644" s="208"/>
      <c r="K644" s="208"/>
      <c r="L644" s="213"/>
      <c r="M644" s="214"/>
      <c r="N644" s="215"/>
      <c r="O644" s="215"/>
      <c r="P644" s="215"/>
      <c r="Q644" s="215"/>
      <c r="R644" s="215"/>
      <c r="S644" s="215"/>
      <c r="T644" s="216"/>
      <c r="AT644" s="217" t="s">
        <v>155</v>
      </c>
      <c r="AU644" s="217" t="s">
        <v>82</v>
      </c>
      <c r="AV644" s="11" t="s">
        <v>82</v>
      </c>
      <c r="AW644" s="11" t="s">
        <v>35</v>
      </c>
      <c r="AX644" s="11" t="s">
        <v>72</v>
      </c>
      <c r="AY644" s="217" t="s">
        <v>144</v>
      </c>
    </row>
    <row r="645" spans="2:65" s="11" customFormat="1" ht="13.5">
      <c r="B645" s="207"/>
      <c r="C645" s="208"/>
      <c r="D645" s="204" t="s">
        <v>155</v>
      </c>
      <c r="E645" s="209" t="s">
        <v>21</v>
      </c>
      <c r="F645" s="210" t="s">
        <v>2565</v>
      </c>
      <c r="G645" s="208"/>
      <c r="H645" s="211">
        <v>68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155</v>
      </c>
      <c r="AU645" s="217" t="s">
        <v>82</v>
      </c>
      <c r="AV645" s="11" t="s">
        <v>82</v>
      </c>
      <c r="AW645" s="11" t="s">
        <v>35</v>
      </c>
      <c r="AX645" s="11" t="s">
        <v>72</v>
      </c>
      <c r="AY645" s="217" t="s">
        <v>144</v>
      </c>
    </row>
    <row r="646" spans="2:65" s="13" customFormat="1" ht="13.5">
      <c r="B646" s="245"/>
      <c r="C646" s="246"/>
      <c r="D646" s="204" t="s">
        <v>155</v>
      </c>
      <c r="E646" s="247" t="s">
        <v>21</v>
      </c>
      <c r="F646" s="248" t="s">
        <v>947</v>
      </c>
      <c r="G646" s="246"/>
      <c r="H646" s="249">
        <v>145.85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AT646" s="255" t="s">
        <v>155</v>
      </c>
      <c r="AU646" s="255" t="s">
        <v>82</v>
      </c>
      <c r="AV646" s="13" t="s">
        <v>151</v>
      </c>
      <c r="AW646" s="13" t="s">
        <v>35</v>
      </c>
      <c r="AX646" s="13" t="s">
        <v>80</v>
      </c>
      <c r="AY646" s="255" t="s">
        <v>144</v>
      </c>
    </row>
    <row r="647" spans="2:65" s="1" customFormat="1" ht="25.5" customHeight="1">
      <c r="B647" s="41"/>
      <c r="C647" s="192" t="s">
        <v>1566</v>
      </c>
      <c r="D647" s="192" t="s">
        <v>146</v>
      </c>
      <c r="E647" s="193" t="s">
        <v>1567</v>
      </c>
      <c r="F647" s="194" t="s">
        <v>1568</v>
      </c>
      <c r="G647" s="195" t="s">
        <v>149</v>
      </c>
      <c r="H647" s="196">
        <v>76.375</v>
      </c>
      <c r="I647" s="197"/>
      <c r="J647" s="198">
        <f>ROUND(I647*H647,2)</f>
        <v>0</v>
      </c>
      <c r="K647" s="194" t="s">
        <v>150</v>
      </c>
      <c r="L647" s="61"/>
      <c r="M647" s="199" t="s">
        <v>21</v>
      </c>
      <c r="N647" s="200" t="s">
        <v>43</v>
      </c>
      <c r="O647" s="42"/>
      <c r="P647" s="201">
        <f>O647*H647</f>
        <v>0</v>
      </c>
      <c r="Q647" s="201">
        <v>1.0200000000000001E-3</v>
      </c>
      <c r="R647" s="201">
        <f>Q647*H647</f>
        <v>7.79025E-2</v>
      </c>
      <c r="S647" s="201">
        <v>0</v>
      </c>
      <c r="T647" s="202">
        <f>S647*H647</f>
        <v>0</v>
      </c>
      <c r="AR647" s="24" t="s">
        <v>151</v>
      </c>
      <c r="AT647" s="24" t="s">
        <v>146</v>
      </c>
      <c r="AU647" s="24" t="s">
        <v>82</v>
      </c>
      <c r="AY647" s="24" t="s">
        <v>144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24" t="s">
        <v>80</v>
      </c>
      <c r="BK647" s="203">
        <f>ROUND(I647*H647,2)</f>
        <v>0</v>
      </c>
      <c r="BL647" s="24" t="s">
        <v>151</v>
      </c>
      <c r="BM647" s="24" t="s">
        <v>2566</v>
      </c>
    </row>
    <row r="648" spans="2:65" s="1" customFormat="1" ht="13.5">
      <c r="B648" s="41"/>
      <c r="C648" s="63"/>
      <c r="D648" s="204" t="s">
        <v>153</v>
      </c>
      <c r="E648" s="63"/>
      <c r="F648" s="205" t="s">
        <v>1568</v>
      </c>
      <c r="G648" s="63"/>
      <c r="H648" s="63"/>
      <c r="I648" s="163"/>
      <c r="J648" s="63"/>
      <c r="K648" s="63"/>
      <c r="L648" s="61"/>
      <c r="M648" s="206"/>
      <c r="N648" s="42"/>
      <c r="O648" s="42"/>
      <c r="P648" s="42"/>
      <c r="Q648" s="42"/>
      <c r="R648" s="42"/>
      <c r="S648" s="42"/>
      <c r="T648" s="78"/>
      <c r="AT648" s="24" t="s">
        <v>153</v>
      </c>
      <c r="AU648" s="24" t="s">
        <v>82</v>
      </c>
    </row>
    <row r="649" spans="2:65" s="12" customFormat="1" ht="13.5">
      <c r="B649" s="219"/>
      <c r="C649" s="220"/>
      <c r="D649" s="204" t="s">
        <v>155</v>
      </c>
      <c r="E649" s="221" t="s">
        <v>21</v>
      </c>
      <c r="F649" s="222" t="s">
        <v>1570</v>
      </c>
      <c r="G649" s="220"/>
      <c r="H649" s="221" t="s">
        <v>21</v>
      </c>
      <c r="I649" s="223"/>
      <c r="J649" s="220"/>
      <c r="K649" s="220"/>
      <c r="L649" s="224"/>
      <c r="M649" s="225"/>
      <c r="N649" s="226"/>
      <c r="O649" s="226"/>
      <c r="P649" s="226"/>
      <c r="Q649" s="226"/>
      <c r="R649" s="226"/>
      <c r="S649" s="226"/>
      <c r="T649" s="227"/>
      <c r="AT649" s="228" t="s">
        <v>155</v>
      </c>
      <c r="AU649" s="228" t="s">
        <v>82</v>
      </c>
      <c r="AV649" s="12" t="s">
        <v>80</v>
      </c>
      <c r="AW649" s="12" t="s">
        <v>35</v>
      </c>
      <c r="AX649" s="12" t="s">
        <v>72</v>
      </c>
      <c r="AY649" s="228" t="s">
        <v>144</v>
      </c>
    </row>
    <row r="650" spans="2:65" s="11" customFormat="1" ht="13.5">
      <c r="B650" s="207"/>
      <c r="C650" s="208"/>
      <c r="D650" s="204" t="s">
        <v>155</v>
      </c>
      <c r="E650" s="209" t="s">
        <v>21</v>
      </c>
      <c r="F650" s="210" t="s">
        <v>2567</v>
      </c>
      <c r="G650" s="208"/>
      <c r="H650" s="211">
        <v>76.375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80</v>
      </c>
      <c r="AY650" s="217" t="s">
        <v>144</v>
      </c>
    </row>
    <row r="651" spans="2:65" s="1" customFormat="1" ht="25.5" customHeight="1">
      <c r="B651" s="41"/>
      <c r="C651" s="192" t="s">
        <v>1572</v>
      </c>
      <c r="D651" s="192" t="s">
        <v>146</v>
      </c>
      <c r="E651" s="193" t="s">
        <v>1573</v>
      </c>
      <c r="F651" s="194" t="s">
        <v>1574</v>
      </c>
      <c r="G651" s="195" t="s">
        <v>488</v>
      </c>
      <c r="H651" s="196">
        <v>68.180000000000007</v>
      </c>
      <c r="I651" s="197"/>
      <c r="J651" s="198">
        <f>ROUND(I651*H651,2)</f>
        <v>0</v>
      </c>
      <c r="K651" s="194" t="s">
        <v>150</v>
      </c>
      <c r="L651" s="61"/>
      <c r="M651" s="199" t="s">
        <v>21</v>
      </c>
      <c r="N651" s="200" t="s">
        <v>43</v>
      </c>
      <c r="O651" s="42"/>
      <c r="P651" s="201">
        <f>O651*H651</f>
        <v>0</v>
      </c>
      <c r="Q651" s="201">
        <v>1.8000000000000001E-4</v>
      </c>
      <c r="R651" s="201">
        <f>Q651*H651</f>
        <v>1.2272400000000003E-2</v>
      </c>
      <c r="S651" s="201">
        <v>0</v>
      </c>
      <c r="T651" s="202">
        <f>S651*H651</f>
        <v>0</v>
      </c>
      <c r="AR651" s="24" t="s">
        <v>151</v>
      </c>
      <c r="AT651" s="24" t="s">
        <v>146</v>
      </c>
      <c r="AU651" s="24" t="s">
        <v>82</v>
      </c>
      <c r="AY651" s="24" t="s">
        <v>144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80</v>
      </c>
      <c r="BK651" s="203">
        <f>ROUND(I651*H651,2)</f>
        <v>0</v>
      </c>
      <c r="BL651" s="24" t="s">
        <v>151</v>
      </c>
      <c r="BM651" s="24" t="s">
        <v>2568</v>
      </c>
    </row>
    <row r="652" spans="2:65" s="1" customFormat="1" ht="13.5">
      <c r="B652" s="41"/>
      <c r="C652" s="63"/>
      <c r="D652" s="204" t="s">
        <v>153</v>
      </c>
      <c r="E652" s="63"/>
      <c r="F652" s="205" t="s">
        <v>1574</v>
      </c>
      <c r="G652" s="63"/>
      <c r="H652" s="63"/>
      <c r="I652" s="163"/>
      <c r="J652" s="63"/>
      <c r="K652" s="63"/>
      <c r="L652" s="61"/>
      <c r="M652" s="206"/>
      <c r="N652" s="42"/>
      <c r="O652" s="42"/>
      <c r="P652" s="42"/>
      <c r="Q652" s="42"/>
      <c r="R652" s="42"/>
      <c r="S652" s="42"/>
      <c r="T652" s="78"/>
      <c r="AT652" s="24" t="s">
        <v>153</v>
      </c>
      <c r="AU652" s="24" t="s">
        <v>82</v>
      </c>
    </row>
    <row r="653" spans="2:65" s="12" customFormat="1" ht="27">
      <c r="B653" s="219"/>
      <c r="C653" s="220"/>
      <c r="D653" s="204" t="s">
        <v>155</v>
      </c>
      <c r="E653" s="221" t="s">
        <v>21</v>
      </c>
      <c r="F653" s="222" t="s">
        <v>1576</v>
      </c>
      <c r="G653" s="220"/>
      <c r="H653" s="221" t="s">
        <v>21</v>
      </c>
      <c r="I653" s="223"/>
      <c r="J653" s="220"/>
      <c r="K653" s="220"/>
      <c r="L653" s="224"/>
      <c r="M653" s="225"/>
      <c r="N653" s="226"/>
      <c r="O653" s="226"/>
      <c r="P653" s="226"/>
      <c r="Q653" s="226"/>
      <c r="R653" s="226"/>
      <c r="S653" s="226"/>
      <c r="T653" s="227"/>
      <c r="AT653" s="228" t="s">
        <v>155</v>
      </c>
      <c r="AU653" s="228" t="s">
        <v>82</v>
      </c>
      <c r="AV653" s="12" t="s">
        <v>80</v>
      </c>
      <c r="AW653" s="12" t="s">
        <v>35</v>
      </c>
      <c r="AX653" s="12" t="s">
        <v>72</v>
      </c>
      <c r="AY653" s="228" t="s">
        <v>144</v>
      </c>
    </row>
    <row r="654" spans="2:65" s="11" customFormat="1" ht="13.5">
      <c r="B654" s="207"/>
      <c r="C654" s="208"/>
      <c r="D654" s="204" t="s">
        <v>155</v>
      </c>
      <c r="E654" s="209" t="s">
        <v>21</v>
      </c>
      <c r="F654" s="210" t="s">
        <v>1577</v>
      </c>
      <c r="G654" s="208"/>
      <c r="H654" s="211">
        <v>15.68</v>
      </c>
      <c r="I654" s="212"/>
      <c r="J654" s="208"/>
      <c r="K654" s="208"/>
      <c r="L654" s="213"/>
      <c r="M654" s="214"/>
      <c r="N654" s="215"/>
      <c r="O654" s="215"/>
      <c r="P654" s="215"/>
      <c r="Q654" s="215"/>
      <c r="R654" s="215"/>
      <c r="S654" s="215"/>
      <c r="T654" s="216"/>
      <c r="AT654" s="217" t="s">
        <v>155</v>
      </c>
      <c r="AU654" s="217" t="s">
        <v>82</v>
      </c>
      <c r="AV654" s="11" t="s">
        <v>82</v>
      </c>
      <c r="AW654" s="11" t="s">
        <v>35</v>
      </c>
      <c r="AX654" s="11" t="s">
        <v>72</v>
      </c>
      <c r="AY654" s="217" t="s">
        <v>144</v>
      </c>
    </row>
    <row r="655" spans="2:65" s="11" customFormat="1" ht="13.5">
      <c r="B655" s="207"/>
      <c r="C655" s="208"/>
      <c r="D655" s="204" t="s">
        <v>155</v>
      </c>
      <c r="E655" s="209" t="s">
        <v>21</v>
      </c>
      <c r="F655" s="210" t="s">
        <v>2569</v>
      </c>
      <c r="G655" s="208"/>
      <c r="H655" s="211">
        <v>52.5</v>
      </c>
      <c r="I655" s="212"/>
      <c r="J655" s="208"/>
      <c r="K655" s="208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155</v>
      </c>
      <c r="AU655" s="217" t="s">
        <v>82</v>
      </c>
      <c r="AV655" s="11" t="s">
        <v>82</v>
      </c>
      <c r="AW655" s="11" t="s">
        <v>35</v>
      </c>
      <c r="AX655" s="11" t="s">
        <v>72</v>
      </c>
      <c r="AY655" s="217" t="s">
        <v>144</v>
      </c>
    </row>
    <row r="656" spans="2:65" s="13" customFormat="1" ht="13.5">
      <c r="B656" s="245"/>
      <c r="C656" s="246"/>
      <c r="D656" s="204" t="s">
        <v>155</v>
      </c>
      <c r="E656" s="247" t="s">
        <v>21</v>
      </c>
      <c r="F656" s="248" t="s">
        <v>947</v>
      </c>
      <c r="G656" s="246"/>
      <c r="H656" s="249">
        <v>68.180000000000007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AT656" s="255" t="s">
        <v>155</v>
      </c>
      <c r="AU656" s="255" t="s">
        <v>82</v>
      </c>
      <c r="AV656" s="13" t="s">
        <v>151</v>
      </c>
      <c r="AW656" s="13" t="s">
        <v>35</v>
      </c>
      <c r="AX656" s="13" t="s">
        <v>80</v>
      </c>
      <c r="AY656" s="255" t="s">
        <v>144</v>
      </c>
    </row>
    <row r="657" spans="2:65" s="1" customFormat="1" ht="16.5" customHeight="1">
      <c r="B657" s="41"/>
      <c r="C657" s="192" t="s">
        <v>1579</v>
      </c>
      <c r="D657" s="192" t="s">
        <v>146</v>
      </c>
      <c r="E657" s="193" t="s">
        <v>1589</v>
      </c>
      <c r="F657" s="194" t="s">
        <v>1590</v>
      </c>
      <c r="G657" s="195" t="s">
        <v>518</v>
      </c>
      <c r="H657" s="196">
        <v>2</v>
      </c>
      <c r="I657" s="197"/>
      <c r="J657" s="198">
        <f>ROUND(I657*H657,2)</f>
        <v>0</v>
      </c>
      <c r="K657" s="194" t="s">
        <v>150</v>
      </c>
      <c r="L657" s="61"/>
      <c r="M657" s="199" t="s">
        <v>21</v>
      </c>
      <c r="N657" s="200" t="s">
        <v>43</v>
      </c>
      <c r="O657" s="42"/>
      <c r="P657" s="201">
        <f>O657*H657</f>
        <v>0</v>
      </c>
      <c r="Q657" s="201">
        <v>6.4900000000000001E-3</v>
      </c>
      <c r="R657" s="201">
        <f>Q657*H657</f>
        <v>1.298E-2</v>
      </c>
      <c r="S657" s="201">
        <v>0</v>
      </c>
      <c r="T657" s="202">
        <f>S657*H657</f>
        <v>0</v>
      </c>
      <c r="AR657" s="24" t="s">
        <v>151</v>
      </c>
      <c r="AT657" s="24" t="s">
        <v>146</v>
      </c>
      <c r="AU657" s="24" t="s">
        <v>82</v>
      </c>
      <c r="AY657" s="24" t="s">
        <v>144</v>
      </c>
      <c r="BE657" s="203">
        <f>IF(N657="základní",J657,0)</f>
        <v>0</v>
      </c>
      <c r="BF657" s="203">
        <f>IF(N657="snížená",J657,0)</f>
        <v>0</v>
      </c>
      <c r="BG657" s="203">
        <f>IF(N657="zákl. přenesená",J657,0)</f>
        <v>0</v>
      </c>
      <c r="BH657" s="203">
        <f>IF(N657="sníž. přenesená",J657,0)</f>
        <v>0</v>
      </c>
      <c r="BI657" s="203">
        <f>IF(N657="nulová",J657,0)</f>
        <v>0</v>
      </c>
      <c r="BJ657" s="24" t="s">
        <v>80</v>
      </c>
      <c r="BK657" s="203">
        <f>ROUND(I657*H657,2)</f>
        <v>0</v>
      </c>
      <c r="BL657" s="24" t="s">
        <v>151</v>
      </c>
      <c r="BM657" s="24" t="s">
        <v>2570</v>
      </c>
    </row>
    <row r="658" spans="2:65" s="1" customFormat="1" ht="13.5">
      <c r="B658" s="41"/>
      <c r="C658" s="63"/>
      <c r="D658" s="204" t="s">
        <v>153</v>
      </c>
      <c r="E658" s="63"/>
      <c r="F658" s="205" t="s">
        <v>1590</v>
      </c>
      <c r="G658" s="63"/>
      <c r="H658" s="63"/>
      <c r="I658" s="163"/>
      <c r="J658" s="63"/>
      <c r="K658" s="63"/>
      <c r="L658" s="61"/>
      <c r="M658" s="206"/>
      <c r="N658" s="42"/>
      <c r="O658" s="42"/>
      <c r="P658" s="42"/>
      <c r="Q658" s="42"/>
      <c r="R658" s="42"/>
      <c r="S658" s="42"/>
      <c r="T658" s="78"/>
      <c r="AT658" s="24" t="s">
        <v>153</v>
      </c>
      <c r="AU658" s="24" t="s">
        <v>82</v>
      </c>
    </row>
    <row r="659" spans="2:65" s="11" customFormat="1" ht="13.5">
      <c r="B659" s="207"/>
      <c r="C659" s="208"/>
      <c r="D659" s="204" t="s">
        <v>155</v>
      </c>
      <c r="E659" s="209" t="s">
        <v>21</v>
      </c>
      <c r="F659" s="210" t="s">
        <v>1592</v>
      </c>
      <c r="G659" s="208"/>
      <c r="H659" s="211">
        <v>2</v>
      </c>
      <c r="I659" s="212"/>
      <c r="J659" s="208"/>
      <c r="K659" s="208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155</v>
      </c>
      <c r="AU659" s="217" t="s">
        <v>82</v>
      </c>
      <c r="AV659" s="11" t="s">
        <v>82</v>
      </c>
      <c r="AW659" s="11" t="s">
        <v>35</v>
      </c>
      <c r="AX659" s="11" t="s">
        <v>80</v>
      </c>
      <c r="AY659" s="217" t="s">
        <v>144</v>
      </c>
    </row>
    <row r="660" spans="2:65" s="1" customFormat="1" ht="25.5" customHeight="1">
      <c r="B660" s="41"/>
      <c r="C660" s="192" t="s">
        <v>1584</v>
      </c>
      <c r="D660" s="192" t="s">
        <v>146</v>
      </c>
      <c r="E660" s="193" t="s">
        <v>909</v>
      </c>
      <c r="F660" s="194" t="s">
        <v>910</v>
      </c>
      <c r="G660" s="195" t="s">
        <v>149</v>
      </c>
      <c r="H660" s="196">
        <v>368</v>
      </c>
      <c r="I660" s="197"/>
      <c r="J660" s="198">
        <f>ROUND(I660*H660,2)</f>
        <v>0</v>
      </c>
      <c r="K660" s="194" t="s">
        <v>150</v>
      </c>
      <c r="L660" s="61"/>
      <c r="M660" s="199" t="s">
        <v>21</v>
      </c>
      <c r="N660" s="200" t="s">
        <v>43</v>
      </c>
      <c r="O660" s="42"/>
      <c r="P660" s="201">
        <f>O660*H660</f>
        <v>0</v>
      </c>
      <c r="Q660" s="201">
        <v>0</v>
      </c>
      <c r="R660" s="201">
        <f>Q660*H660</f>
        <v>0</v>
      </c>
      <c r="S660" s="201">
        <v>0.02</v>
      </c>
      <c r="T660" s="202">
        <f>S660*H660</f>
        <v>7.36</v>
      </c>
      <c r="AR660" s="24" t="s">
        <v>151</v>
      </c>
      <c r="AT660" s="24" t="s">
        <v>146</v>
      </c>
      <c r="AU660" s="24" t="s">
        <v>82</v>
      </c>
      <c r="AY660" s="24" t="s">
        <v>144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80</v>
      </c>
      <c r="BK660" s="203">
        <f>ROUND(I660*H660,2)</f>
        <v>0</v>
      </c>
      <c r="BL660" s="24" t="s">
        <v>151</v>
      </c>
      <c r="BM660" s="24" t="s">
        <v>2571</v>
      </c>
    </row>
    <row r="661" spans="2:65" s="1" customFormat="1" ht="13.5">
      <c r="B661" s="41"/>
      <c r="C661" s="63"/>
      <c r="D661" s="204" t="s">
        <v>153</v>
      </c>
      <c r="E661" s="63"/>
      <c r="F661" s="205" t="s">
        <v>910</v>
      </c>
      <c r="G661" s="63"/>
      <c r="H661" s="63"/>
      <c r="I661" s="163"/>
      <c r="J661" s="63"/>
      <c r="K661" s="63"/>
      <c r="L661" s="61"/>
      <c r="M661" s="206"/>
      <c r="N661" s="42"/>
      <c r="O661" s="42"/>
      <c r="P661" s="42"/>
      <c r="Q661" s="42"/>
      <c r="R661" s="42"/>
      <c r="S661" s="42"/>
      <c r="T661" s="78"/>
      <c r="AT661" s="24" t="s">
        <v>153</v>
      </c>
      <c r="AU661" s="24" t="s">
        <v>82</v>
      </c>
    </row>
    <row r="662" spans="2:65" s="11" customFormat="1" ht="13.5">
      <c r="B662" s="207"/>
      <c r="C662" s="208"/>
      <c r="D662" s="204" t="s">
        <v>155</v>
      </c>
      <c r="E662" s="209" t="s">
        <v>21</v>
      </c>
      <c r="F662" s="210" t="s">
        <v>2572</v>
      </c>
      <c r="G662" s="208"/>
      <c r="H662" s="211">
        <v>368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25.5" customHeight="1">
      <c r="B663" s="41"/>
      <c r="C663" s="192" t="s">
        <v>1588</v>
      </c>
      <c r="D663" s="192" t="s">
        <v>146</v>
      </c>
      <c r="E663" s="193" t="s">
        <v>1597</v>
      </c>
      <c r="F663" s="194" t="s">
        <v>1598</v>
      </c>
      <c r="G663" s="195" t="s">
        <v>149</v>
      </c>
      <c r="H663" s="196">
        <v>128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0</v>
      </c>
      <c r="R663" s="201">
        <f>Q663*H663</f>
        <v>0</v>
      </c>
      <c r="S663" s="201">
        <v>0</v>
      </c>
      <c r="T663" s="202">
        <f>S663*H663</f>
        <v>0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2573</v>
      </c>
    </row>
    <row r="664" spans="2:65" s="1" customFormat="1" ht="27">
      <c r="B664" s="41"/>
      <c r="C664" s="63"/>
      <c r="D664" s="204" t="s">
        <v>153</v>
      </c>
      <c r="E664" s="63"/>
      <c r="F664" s="205" t="s">
        <v>1598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1" customFormat="1" ht="13.5">
      <c r="B665" s="207"/>
      <c r="C665" s="208"/>
      <c r="D665" s="204" t="s">
        <v>155</v>
      </c>
      <c r="E665" s="209" t="s">
        <v>21</v>
      </c>
      <c r="F665" s="210" t="s">
        <v>2574</v>
      </c>
      <c r="G665" s="208"/>
      <c r="H665" s="211">
        <v>128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80</v>
      </c>
      <c r="AY665" s="217" t="s">
        <v>144</v>
      </c>
    </row>
    <row r="666" spans="2:65" s="1" customFormat="1" ht="25.5" customHeight="1">
      <c r="B666" s="41"/>
      <c r="C666" s="192" t="s">
        <v>1593</v>
      </c>
      <c r="D666" s="192" t="s">
        <v>146</v>
      </c>
      <c r="E666" s="193" t="s">
        <v>1602</v>
      </c>
      <c r="F666" s="194" t="s">
        <v>1603</v>
      </c>
      <c r="G666" s="195" t="s">
        <v>149</v>
      </c>
      <c r="H666" s="196">
        <v>3840</v>
      </c>
      <c r="I666" s="197"/>
      <c r="J666" s="198">
        <f>ROUND(I666*H666,2)</f>
        <v>0</v>
      </c>
      <c r="K666" s="194" t="s">
        <v>150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</v>
      </c>
      <c r="T666" s="202">
        <f>S666*H666</f>
        <v>0</v>
      </c>
      <c r="AR666" s="24" t="s">
        <v>151</v>
      </c>
      <c r="AT666" s="24" t="s">
        <v>146</v>
      </c>
      <c r="AU666" s="24" t="s">
        <v>82</v>
      </c>
      <c r="AY666" s="24" t="s">
        <v>144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151</v>
      </c>
      <c r="BM666" s="24" t="s">
        <v>2575</v>
      </c>
    </row>
    <row r="667" spans="2:65" s="1" customFormat="1" ht="27">
      <c r="B667" s="41"/>
      <c r="C667" s="63"/>
      <c r="D667" s="204" t="s">
        <v>153</v>
      </c>
      <c r="E667" s="63"/>
      <c r="F667" s="205" t="s">
        <v>1603</v>
      </c>
      <c r="G667" s="63"/>
      <c r="H667" s="63"/>
      <c r="I667" s="163"/>
      <c r="J667" s="63"/>
      <c r="K667" s="63"/>
      <c r="L667" s="61"/>
      <c r="M667" s="206"/>
      <c r="N667" s="42"/>
      <c r="O667" s="42"/>
      <c r="P667" s="42"/>
      <c r="Q667" s="42"/>
      <c r="R667" s="42"/>
      <c r="S667" s="42"/>
      <c r="T667" s="78"/>
      <c r="AT667" s="24" t="s">
        <v>153</v>
      </c>
      <c r="AU667" s="24" t="s">
        <v>82</v>
      </c>
    </row>
    <row r="668" spans="2:65" s="12" customFormat="1" ht="13.5">
      <c r="B668" s="219"/>
      <c r="C668" s="220"/>
      <c r="D668" s="204" t="s">
        <v>155</v>
      </c>
      <c r="E668" s="221" t="s">
        <v>21</v>
      </c>
      <c r="F668" s="222" t="s">
        <v>1605</v>
      </c>
      <c r="G668" s="220"/>
      <c r="H668" s="221" t="s">
        <v>21</v>
      </c>
      <c r="I668" s="223"/>
      <c r="J668" s="220"/>
      <c r="K668" s="220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155</v>
      </c>
      <c r="AU668" s="228" t="s">
        <v>82</v>
      </c>
      <c r="AV668" s="12" t="s">
        <v>80</v>
      </c>
      <c r="AW668" s="12" t="s">
        <v>35</v>
      </c>
      <c r="AX668" s="12" t="s">
        <v>72</v>
      </c>
      <c r="AY668" s="228" t="s">
        <v>144</v>
      </c>
    </row>
    <row r="669" spans="2:65" s="11" customFormat="1" ht="13.5">
      <c r="B669" s="207"/>
      <c r="C669" s="208"/>
      <c r="D669" s="204" t="s">
        <v>155</v>
      </c>
      <c r="E669" s="209" t="s">
        <v>21</v>
      </c>
      <c r="F669" s="210" t="s">
        <v>2576</v>
      </c>
      <c r="G669" s="208"/>
      <c r="H669" s="211">
        <v>3840</v>
      </c>
      <c r="I669" s="212"/>
      <c r="J669" s="208"/>
      <c r="K669" s="208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155</v>
      </c>
      <c r="AU669" s="217" t="s">
        <v>82</v>
      </c>
      <c r="AV669" s="11" t="s">
        <v>82</v>
      </c>
      <c r="AW669" s="11" t="s">
        <v>35</v>
      </c>
      <c r="AX669" s="11" t="s">
        <v>80</v>
      </c>
      <c r="AY669" s="217" t="s">
        <v>144</v>
      </c>
    </row>
    <row r="670" spans="2:65" s="1" customFormat="1" ht="25.5" customHeight="1">
      <c r="B670" s="41"/>
      <c r="C670" s="192" t="s">
        <v>1596</v>
      </c>
      <c r="D670" s="192" t="s">
        <v>146</v>
      </c>
      <c r="E670" s="193" t="s">
        <v>1608</v>
      </c>
      <c r="F670" s="194" t="s">
        <v>1609</v>
      </c>
      <c r="G670" s="195" t="s">
        <v>149</v>
      </c>
      <c r="H670" s="196">
        <v>128</v>
      </c>
      <c r="I670" s="197"/>
      <c r="J670" s="198">
        <f>ROUND(I670*H670,2)</f>
        <v>0</v>
      </c>
      <c r="K670" s="194" t="s">
        <v>150</v>
      </c>
      <c r="L670" s="61"/>
      <c r="M670" s="199" t="s">
        <v>21</v>
      </c>
      <c r="N670" s="200" t="s">
        <v>43</v>
      </c>
      <c r="O670" s="42"/>
      <c r="P670" s="201">
        <f>O670*H670</f>
        <v>0</v>
      </c>
      <c r="Q670" s="201">
        <v>0</v>
      </c>
      <c r="R670" s="201">
        <f>Q670*H670</f>
        <v>0</v>
      </c>
      <c r="S670" s="201">
        <v>0</v>
      </c>
      <c r="T670" s="202">
        <f>S670*H670</f>
        <v>0</v>
      </c>
      <c r="AR670" s="24" t="s">
        <v>151</v>
      </c>
      <c r="AT670" s="24" t="s">
        <v>146</v>
      </c>
      <c r="AU670" s="24" t="s">
        <v>82</v>
      </c>
      <c r="AY670" s="24" t="s">
        <v>144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80</v>
      </c>
      <c r="BK670" s="203">
        <f>ROUND(I670*H670,2)</f>
        <v>0</v>
      </c>
      <c r="BL670" s="24" t="s">
        <v>151</v>
      </c>
      <c r="BM670" s="24" t="s">
        <v>2577</v>
      </c>
    </row>
    <row r="671" spans="2:65" s="1" customFormat="1" ht="27">
      <c r="B671" s="41"/>
      <c r="C671" s="63"/>
      <c r="D671" s="204" t="s">
        <v>153</v>
      </c>
      <c r="E671" s="63"/>
      <c r="F671" s="205" t="s">
        <v>1609</v>
      </c>
      <c r="G671" s="63"/>
      <c r="H671" s="63"/>
      <c r="I671" s="163"/>
      <c r="J671" s="63"/>
      <c r="K671" s="63"/>
      <c r="L671" s="61"/>
      <c r="M671" s="206"/>
      <c r="N671" s="42"/>
      <c r="O671" s="42"/>
      <c r="P671" s="42"/>
      <c r="Q671" s="42"/>
      <c r="R671" s="42"/>
      <c r="S671" s="42"/>
      <c r="T671" s="78"/>
      <c r="AT671" s="24" t="s">
        <v>153</v>
      </c>
      <c r="AU671" s="24" t="s">
        <v>82</v>
      </c>
    </row>
    <row r="672" spans="2:65" s="11" customFormat="1" ht="13.5">
      <c r="B672" s="207"/>
      <c r="C672" s="208"/>
      <c r="D672" s="204" t="s">
        <v>155</v>
      </c>
      <c r="E672" s="209" t="s">
        <v>21</v>
      </c>
      <c r="F672" s="210" t="s">
        <v>2578</v>
      </c>
      <c r="G672" s="208"/>
      <c r="H672" s="211">
        <v>128</v>
      </c>
      <c r="I672" s="212"/>
      <c r="J672" s="208"/>
      <c r="K672" s="208"/>
      <c r="L672" s="213"/>
      <c r="M672" s="214"/>
      <c r="N672" s="215"/>
      <c r="O672" s="215"/>
      <c r="P672" s="215"/>
      <c r="Q672" s="215"/>
      <c r="R672" s="215"/>
      <c r="S672" s="215"/>
      <c r="T672" s="216"/>
      <c r="AT672" s="217" t="s">
        <v>155</v>
      </c>
      <c r="AU672" s="217" t="s">
        <v>82</v>
      </c>
      <c r="AV672" s="11" t="s">
        <v>82</v>
      </c>
      <c r="AW672" s="11" t="s">
        <v>35</v>
      </c>
      <c r="AX672" s="11" t="s">
        <v>80</v>
      </c>
      <c r="AY672" s="217" t="s">
        <v>144</v>
      </c>
    </row>
    <row r="673" spans="2:65" s="1" customFormat="1" ht="16.5" customHeight="1">
      <c r="B673" s="41"/>
      <c r="C673" s="192" t="s">
        <v>1601</v>
      </c>
      <c r="D673" s="192" t="s">
        <v>146</v>
      </c>
      <c r="E673" s="193" t="s">
        <v>1613</v>
      </c>
      <c r="F673" s="194" t="s">
        <v>1614</v>
      </c>
      <c r="G673" s="195" t="s">
        <v>183</v>
      </c>
      <c r="H673" s="196">
        <v>122.5</v>
      </c>
      <c r="I673" s="197"/>
      <c r="J673" s="198">
        <f>ROUND(I673*H673,2)</f>
        <v>0</v>
      </c>
      <c r="K673" s="194" t="s">
        <v>150</v>
      </c>
      <c r="L673" s="61"/>
      <c r="M673" s="199" t="s">
        <v>21</v>
      </c>
      <c r="N673" s="200" t="s">
        <v>43</v>
      </c>
      <c r="O673" s="42"/>
      <c r="P673" s="201">
        <f>O673*H673</f>
        <v>0</v>
      </c>
      <c r="Q673" s="201">
        <v>0</v>
      </c>
      <c r="R673" s="201">
        <f>Q673*H673</f>
        <v>0</v>
      </c>
      <c r="S673" s="201">
        <v>2.5</v>
      </c>
      <c r="T673" s="202">
        <f>S673*H673</f>
        <v>306.25</v>
      </c>
      <c r="AR673" s="24" t="s">
        <v>151</v>
      </c>
      <c r="AT673" s="24" t="s">
        <v>146</v>
      </c>
      <c r="AU673" s="24" t="s">
        <v>82</v>
      </c>
      <c r="AY673" s="24" t="s">
        <v>144</v>
      </c>
      <c r="BE673" s="203">
        <f>IF(N673="základní",J673,0)</f>
        <v>0</v>
      </c>
      <c r="BF673" s="203">
        <f>IF(N673="snížená",J673,0)</f>
        <v>0</v>
      </c>
      <c r="BG673" s="203">
        <f>IF(N673="zákl. přenesená",J673,0)</f>
        <v>0</v>
      </c>
      <c r="BH673" s="203">
        <f>IF(N673="sníž. přenesená",J673,0)</f>
        <v>0</v>
      </c>
      <c r="BI673" s="203">
        <f>IF(N673="nulová",J673,0)</f>
        <v>0</v>
      </c>
      <c r="BJ673" s="24" t="s">
        <v>80</v>
      </c>
      <c r="BK673" s="203">
        <f>ROUND(I673*H673,2)</f>
        <v>0</v>
      </c>
      <c r="BL673" s="24" t="s">
        <v>151</v>
      </c>
      <c r="BM673" s="24" t="s">
        <v>2579</v>
      </c>
    </row>
    <row r="674" spans="2:65" s="1" customFormat="1" ht="13.5">
      <c r="B674" s="41"/>
      <c r="C674" s="63"/>
      <c r="D674" s="204" t="s">
        <v>153</v>
      </c>
      <c r="E674" s="63"/>
      <c r="F674" s="205" t="s">
        <v>1614</v>
      </c>
      <c r="G674" s="63"/>
      <c r="H674" s="63"/>
      <c r="I674" s="163"/>
      <c r="J674" s="63"/>
      <c r="K674" s="63"/>
      <c r="L674" s="61"/>
      <c r="M674" s="206"/>
      <c r="N674" s="42"/>
      <c r="O674" s="42"/>
      <c r="P674" s="42"/>
      <c r="Q674" s="42"/>
      <c r="R674" s="42"/>
      <c r="S674" s="42"/>
      <c r="T674" s="78"/>
      <c r="AT674" s="24" t="s">
        <v>153</v>
      </c>
      <c r="AU674" s="24" t="s">
        <v>82</v>
      </c>
    </row>
    <row r="675" spans="2:65" s="12" customFormat="1" ht="13.5">
      <c r="B675" s="219"/>
      <c r="C675" s="220"/>
      <c r="D675" s="204" t="s">
        <v>155</v>
      </c>
      <c r="E675" s="221" t="s">
        <v>21</v>
      </c>
      <c r="F675" s="222" t="s">
        <v>1616</v>
      </c>
      <c r="G675" s="220"/>
      <c r="H675" s="221" t="s">
        <v>21</v>
      </c>
      <c r="I675" s="223"/>
      <c r="J675" s="220"/>
      <c r="K675" s="220"/>
      <c r="L675" s="224"/>
      <c r="M675" s="225"/>
      <c r="N675" s="226"/>
      <c r="O675" s="226"/>
      <c r="P675" s="226"/>
      <c r="Q675" s="226"/>
      <c r="R675" s="226"/>
      <c r="S675" s="226"/>
      <c r="T675" s="227"/>
      <c r="AT675" s="228" t="s">
        <v>155</v>
      </c>
      <c r="AU675" s="228" t="s">
        <v>82</v>
      </c>
      <c r="AV675" s="12" t="s">
        <v>80</v>
      </c>
      <c r="AW675" s="12" t="s">
        <v>35</v>
      </c>
      <c r="AX675" s="12" t="s">
        <v>72</v>
      </c>
      <c r="AY675" s="228" t="s">
        <v>144</v>
      </c>
    </row>
    <row r="676" spans="2:65" s="11" customFormat="1" ht="13.5">
      <c r="B676" s="207"/>
      <c r="C676" s="208"/>
      <c r="D676" s="204" t="s">
        <v>155</v>
      </c>
      <c r="E676" s="209" t="s">
        <v>21</v>
      </c>
      <c r="F676" s="210" t="s">
        <v>2580</v>
      </c>
      <c r="G676" s="208"/>
      <c r="H676" s="211">
        <v>48</v>
      </c>
      <c r="I676" s="212"/>
      <c r="J676" s="208"/>
      <c r="K676" s="208"/>
      <c r="L676" s="213"/>
      <c r="M676" s="214"/>
      <c r="N676" s="215"/>
      <c r="O676" s="215"/>
      <c r="P676" s="215"/>
      <c r="Q676" s="215"/>
      <c r="R676" s="215"/>
      <c r="S676" s="215"/>
      <c r="T676" s="216"/>
      <c r="AT676" s="217" t="s">
        <v>155</v>
      </c>
      <c r="AU676" s="217" t="s">
        <v>82</v>
      </c>
      <c r="AV676" s="11" t="s">
        <v>82</v>
      </c>
      <c r="AW676" s="11" t="s">
        <v>35</v>
      </c>
      <c r="AX676" s="11" t="s">
        <v>72</v>
      </c>
      <c r="AY676" s="217" t="s">
        <v>144</v>
      </c>
    </row>
    <row r="677" spans="2:65" s="11" customFormat="1" ht="13.5">
      <c r="B677" s="207"/>
      <c r="C677" s="208"/>
      <c r="D677" s="204" t="s">
        <v>155</v>
      </c>
      <c r="E677" s="209" t="s">
        <v>21</v>
      </c>
      <c r="F677" s="210" t="s">
        <v>2581</v>
      </c>
      <c r="G677" s="208"/>
      <c r="H677" s="211">
        <v>49.5</v>
      </c>
      <c r="I677" s="212"/>
      <c r="J677" s="208"/>
      <c r="K677" s="208"/>
      <c r="L677" s="213"/>
      <c r="M677" s="214"/>
      <c r="N677" s="215"/>
      <c r="O677" s="215"/>
      <c r="P677" s="215"/>
      <c r="Q677" s="215"/>
      <c r="R677" s="215"/>
      <c r="S677" s="215"/>
      <c r="T677" s="216"/>
      <c r="AT677" s="217" t="s">
        <v>155</v>
      </c>
      <c r="AU677" s="217" t="s">
        <v>82</v>
      </c>
      <c r="AV677" s="11" t="s">
        <v>82</v>
      </c>
      <c r="AW677" s="11" t="s">
        <v>35</v>
      </c>
      <c r="AX677" s="11" t="s">
        <v>72</v>
      </c>
      <c r="AY677" s="217" t="s">
        <v>144</v>
      </c>
    </row>
    <row r="678" spans="2:65" s="11" customFormat="1" ht="13.5">
      <c r="B678" s="207"/>
      <c r="C678" s="208"/>
      <c r="D678" s="204" t="s">
        <v>155</v>
      </c>
      <c r="E678" s="209" t="s">
        <v>21</v>
      </c>
      <c r="F678" s="210" t="s">
        <v>2582</v>
      </c>
      <c r="G678" s="208"/>
      <c r="H678" s="211">
        <v>25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72</v>
      </c>
      <c r="AY678" s="217" t="s">
        <v>144</v>
      </c>
    </row>
    <row r="679" spans="2:65" s="13" customFormat="1" ht="13.5">
      <c r="B679" s="245"/>
      <c r="C679" s="246"/>
      <c r="D679" s="204" t="s">
        <v>155</v>
      </c>
      <c r="E679" s="247" t="s">
        <v>21</v>
      </c>
      <c r="F679" s="248" t="s">
        <v>947</v>
      </c>
      <c r="G679" s="246"/>
      <c r="H679" s="249">
        <v>122.5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AT679" s="255" t="s">
        <v>155</v>
      </c>
      <c r="AU679" s="255" t="s">
        <v>82</v>
      </c>
      <c r="AV679" s="13" t="s">
        <v>151</v>
      </c>
      <c r="AW679" s="13" t="s">
        <v>35</v>
      </c>
      <c r="AX679" s="13" t="s">
        <v>80</v>
      </c>
      <c r="AY679" s="255" t="s">
        <v>144</v>
      </c>
    </row>
    <row r="680" spans="2:65" s="1" customFormat="1" ht="16.5" customHeight="1">
      <c r="B680" s="41"/>
      <c r="C680" s="192" t="s">
        <v>1607</v>
      </c>
      <c r="D680" s="192" t="s">
        <v>146</v>
      </c>
      <c r="E680" s="193" t="s">
        <v>2198</v>
      </c>
      <c r="F680" s="194" t="s">
        <v>2199</v>
      </c>
      <c r="G680" s="195" t="s">
        <v>183</v>
      </c>
      <c r="H680" s="196">
        <v>4.66</v>
      </c>
      <c r="I680" s="197"/>
      <c r="J680" s="198">
        <f>ROUND(I680*H680,2)</f>
        <v>0</v>
      </c>
      <c r="K680" s="194" t="s">
        <v>150</v>
      </c>
      <c r="L680" s="61"/>
      <c r="M680" s="199" t="s">
        <v>21</v>
      </c>
      <c r="N680" s="200" t="s">
        <v>43</v>
      </c>
      <c r="O680" s="42"/>
      <c r="P680" s="201">
        <f>O680*H680</f>
        <v>0</v>
      </c>
      <c r="Q680" s="201">
        <v>0.12</v>
      </c>
      <c r="R680" s="201">
        <f>Q680*H680</f>
        <v>0.55920000000000003</v>
      </c>
      <c r="S680" s="201">
        <v>2.2000000000000002</v>
      </c>
      <c r="T680" s="202">
        <f>S680*H680</f>
        <v>10.252000000000001</v>
      </c>
      <c r="AR680" s="24" t="s">
        <v>151</v>
      </c>
      <c r="AT680" s="24" t="s">
        <v>146</v>
      </c>
      <c r="AU680" s="24" t="s">
        <v>82</v>
      </c>
      <c r="AY680" s="24" t="s">
        <v>144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80</v>
      </c>
      <c r="BK680" s="203">
        <f>ROUND(I680*H680,2)</f>
        <v>0</v>
      </c>
      <c r="BL680" s="24" t="s">
        <v>151</v>
      </c>
      <c r="BM680" s="24" t="s">
        <v>2583</v>
      </c>
    </row>
    <row r="681" spans="2:65" s="1" customFormat="1" ht="13.5">
      <c r="B681" s="41"/>
      <c r="C681" s="63"/>
      <c r="D681" s="204" t="s">
        <v>153</v>
      </c>
      <c r="E681" s="63"/>
      <c r="F681" s="205" t="s">
        <v>2199</v>
      </c>
      <c r="G681" s="63"/>
      <c r="H681" s="63"/>
      <c r="I681" s="163"/>
      <c r="J681" s="63"/>
      <c r="K681" s="63"/>
      <c r="L681" s="61"/>
      <c r="M681" s="206"/>
      <c r="N681" s="42"/>
      <c r="O681" s="42"/>
      <c r="P681" s="42"/>
      <c r="Q681" s="42"/>
      <c r="R681" s="42"/>
      <c r="S681" s="42"/>
      <c r="T681" s="78"/>
      <c r="AT681" s="24" t="s">
        <v>153</v>
      </c>
      <c r="AU681" s="24" t="s">
        <v>82</v>
      </c>
    </row>
    <row r="682" spans="2:65" s="11" customFormat="1" ht="13.5">
      <c r="B682" s="207"/>
      <c r="C682" s="208"/>
      <c r="D682" s="204" t="s">
        <v>155</v>
      </c>
      <c r="E682" s="209" t="s">
        <v>21</v>
      </c>
      <c r="F682" s="210" t="s">
        <v>2584</v>
      </c>
      <c r="G682" s="208"/>
      <c r="H682" s="211">
        <v>0.88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155</v>
      </c>
      <c r="AU682" s="217" t="s">
        <v>82</v>
      </c>
      <c r="AV682" s="11" t="s">
        <v>82</v>
      </c>
      <c r="AW682" s="11" t="s">
        <v>35</v>
      </c>
      <c r="AX682" s="11" t="s">
        <v>72</v>
      </c>
      <c r="AY682" s="217" t="s">
        <v>144</v>
      </c>
    </row>
    <row r="683" spans="2:65" s="11" customFormat="1" ht="13.5">
      <c r="B683" s="207"/>
      <c r="C683" s="208"/>
      <c r="D683" s="204" t="s">
        <v>155</v>
      </c>
      <c r="E683" s="209" t="s">
        <v>21</v>
      </c>
      <c r="F683" s="210" t="s">
        <v>2202</v>
      </c>
      <c r="G683" s="208"/>
      <c r="H683" s="211">
        <v>0.18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72</v>
      </c>
      <c r="AY683" s="217" t="s">
        <v>144</v>
      </c>
    </row>
    <row r="684" spans="2:65" s="11" customFormat="1" ht="13.5">
      <c r="B684" s="207"/>
      <c r="C684" s="208"/>
      <c r="D684" s="204" t="s">
        <v>155</v>
      </c>
      <c r="E684" s="209" t="s">
        <v>21</v>
      </c>
      <c r="F684" s="210" t="s">
        <v>2585</v>
      </c>
      <c r="G684" s="208"/>
      <c r="H684" s="211">
        <v>0.4</v>
      </c>
      <c r="I684" s="212"/>
      <c r="J684" s="208"/>
      <c r="K684" s="208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155</v>
      </c>
      <c r="AU684" s="217" t="s">
        <v>82</v>
      </c>
      <c r="AV684" s="11" t="s">
        <v>82</v>
      </c>
      <c r="AW684" s="11" t="s">
        <v>35</v>
      </c>
      <c r="AX684" s="11" t="s">
        <v>72</v>
      </c>
      <c r="AY684" s="217" t="s">
        <v>144</v>
      </c>
    </row>
    <row r="685" spans="2:65" s="11" customFormat="1" ht="13.5">
      <c r="B685" s="207"/>
      <c r="C685" s="208"/>
      <c r="D685" s="204" t="s">
        <v>155</v>
      </c>
      <c r="E685" s="209" t="s">
        <v>21</v>
      </c>
      <c r="F685" s="210" t="s">
        <v>2586</v>
      </c>
      <c r="G685" s="208"/>
      <c r="H685" s="211">
        <v>3.2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155</v>
      </c>
      <c r="AU685" s="217" t="s">
        <v>82</v>
      </c>
      <c r="AV685" s="11" t="s">
        <v>82</v>
      </c>
      <c r="AW685" s="11" t="s">
        <v>35</v>
      </c>
      <c r="AX685" s="11" t="s">
        <v>72</v>
      </c>
      <c r="AY685" s="217" t="s">
        <v>144</v>
      </c>
    </row>
    <row r="686" spans="2:65" s="13" customFormat="1" ht="13.5">
      <c r="B686" s="245"/>
      <c r="C686" s="246"/>
      <c r="D686" s="204" t="s">
        <v>155</v>
      </c>
      <c r="E686" s="247" t="s">
        <v>21</v>
      </c>
      <c r="F686" s="248" t="s">
        <v>947</v>
      </c>
      <c r="G686" s="246"/>
      <c r="H686" s="249">
        <v>4.66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AT686" s="255" t="s">
        <v>155</v>
      </c>
      <c r="AU686" s="255" t="s">
        <v>82</v>
      </c>
      <c r="AV686" s="13" t="s">
        <v>151</v>
      </c>
      <c r="AW686" s="13" t="s">
        <v>35</v>
      </c>
      <c r="AX686" s="13" t="s">
        <v>80</v>
      </c>
      <c r="AY686" s="255" t="s">
        <v>144</v>
      </c>
    </row>
    <row r="687" spans="2:65" s="1" customFormat="1" ht="16.5" customHeight="1">
      <c r="B687" s="41"/>
      <c r="C687" s="192" t="s">
        <v>1612</v>
      </c>
      <c r="D687" s="192" t="s">
        <v>146</v>
      </c>
      <c r="E687" s="193" t="s">
        <v>2204</v>
      </c>
      <c r="F687" s="194" t="s">
        <v>2205</v>
      </c>
      <c r="G687" s="195" t="s">
        <v>183</v>
      </c>
      <c r="H687" s="196">
        <v>0.84</v>
      </c>
      <c r="I687" s="197"/>
      <c r="J687" s="198">
        <f>ROUND(I687*H687,2)</f>
        <v>0</v>
      </c>
      <c r="K687" s="194" t="s">
        <v>21</v>
      </c>
      <c r="L687" s="61"/>
      <c r="M687" s="199" t="s">
        <v>21</v>
      </c>
      <c r="N687" s="200" t="s">
        <v>43</v>
      </c>
      <c r="O687" s="42"/>
      <c r="P687" s="201">
        <f>O687*H687</f>
        <v>0</v>
      </c>
      <c r="Q687" s="201">
        <v>0.12171</v>
      </c>
      <c r="R687" s="201">
        <f>Q687*H687</f>
        <v>0.10223639999999999</v>
      </c>
      <c r="S687" s="201">
        <v>2.4</v>
      </c>
      <c r="T687" s="202">
        <f>S687*H687</f>
        <v>2.016</v>
      </c>
      <c r="AR687" s="24" t="s">
        <v>151</v>
      </c>
      <c r="AT687" s="24" t="s">
        <v>146</v>
      </c>
      <c r="AU687" s="24" t="s">
        <v>82</v>
      </c>
      <c r="AY687" s="24" t="s">
        <v>144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80</v>
      </c>
      <c r="BK687" s="203">
        <f>ROUND(I687*H687,2)</f>
        <v>0</v>
      </c>
      <c r="BL687" s="24" t="s">
        <v>151</v>
      </c>
      <c r="BM687" s="24" t="s">
        <v>2587</v>
      </c>
    </row>
    <row r="688" spans="2:65" s="1" customFormat="1" ht="13.5">
      <c r="B688" s="41"/>
      <c r="C688" s="63"/>
      <c r="D688" s="204" t="s">
        <v>153</v>
      </c>
      <c r="E688" s="63"/>
      <c r="F688" s="205" t="s">
        <v>2205</v>
      </c>
      <c r="G688" s="63"/>
      <c r="H688" s="63"/>
      <c r="I688" s="163"/>
      <c r="J688" s="63"/>
      <c r="K688" s="63"/>
      <c r="L688" s="61"/>
      <c r="M688" s="206"/>
      <c r="N688" s="42"/>
      <c r="O688" s="42"/>
      <c r="P688" s="42"/>
      <c r="Q688" s="42"/>
      <c r="R688" s="42"/>
      <c r="S688" s="42"/>
      <c r="T688" s="78"/>
      <c r="AT688" s="24" t="s">
        <v>153</v>
      </c>
      <c r="AU688" s="24" t="s">
        <v>82</v>
      </c>
    </row>
    <row r="689" spans="2:65" s="11" customFormat="1" ht="13.5">
      <c r="B689" s="207"/>
      <c r="C689" s="208"/>
      <c r="D689" s="204" t="s">
        <v>155</v>
      </c>
      <c r="E689" s="209" t="s">
        <v>21</v>
      </c>
      <c r="F689" s="210" t="s">
        <v>2588</v>
      </c>
      <c r="G689" s="208"/>
      <c r="H689" s="211">
        <v>0.84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155</v>
      </c>
      <c r="AU689" s="217" t="s">
        <v>82</v>
      </c>
      <c r="AV689" s="11" t="s">
        <v>82</v>
      </c>
      <c r="AW689" s="11" t="s">
        <v>35</v>
      </c>
      <c r="AX689" s="11" t="s">
        <v>80</v>
      </c>
      <c r="AY689" s="217" t="s">
        <v>144</v>
      </c>
    </row>
    <row r="690" spans="2:65" s="1" customFormat="1" ht="16.5" customHeight="1">
      <c r="B690" s="41"/>
      <c r="C690" s="192" t="s">
        <v>1620</v>
      </c>
      <c r="D690" s="192" t="s">
        <v>146</v>
      </c>
      <c r="E690" s="193" t="s">
        <v>2208</v>
      </c>
      <c r="F690" s="194" t="s">
        <v>2209</v>
      </c>
      <c r="G690" s="195" t="s">
        <v>183</v>
      </c>
      <c r="H690" s="196">
        <v>25.92</v>
      </c>
      <c r="I690" s="197"/>
      <c r="J690" s="198">
        <f>ROUND(I690*H690,2)</f>
        <v>0</v>
      </c>
      <c r="K690" s="194" t="s">
        <v>150</v>
      </c>
      <c r="L690" s="61"/>
      <c r="M690" s="199" t="s">
        <v>21</v>
      </c>
      <c r="N690" s="200" t="s">
        <v>43</v>
      </c>
      <c r="O690" s="42"/>
      <c r="P690" s="201">
        <f>O690*H690</f>
        <v>0</v>
      </c>
      <c r="Q690" s="201">
        <v>0.12</v>
      </c>
      <c r="R690" s="201">
        <f>Q690*H690</f>
        <v>3.1104000000000003</v>
      </c>
      <c r="S690" s="201">
        <v>2.4900000000000002</v>
      </c>
      <c r="T690" s="202">
        <f>S690*H690</f>
        <v>64.540800000000004</v>
      </c>
      <c r="AR690" s="24" t="s">
        <v>151</v>
      </c>
      <c r="AT690" s="24" t="s">
        <v>146</v>
      </c>
      <c r="AU690" s="24" t="s">
        <v>82</v>
      </c>
      <c r="AY690" s="24" t="s">
        <v>144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80</v>
      </c>
      <c r="BK690" s="203">
        <f>ROUND(I690*H690,2)</f>
        <v>0</v>
      </c>
      <c r="BL690" s="24" t="s">
        <v>151</v>
      </c>
      <c r="BM690" s="24" t="s">
        <v>2589</v>
      </c>
    </row>
    <row r="691" spans="2:65" s="1" customFormat="1" ht="13.5">
      <c r="B691" s="41"/>
      <c r="C691" s="63"/>
      <c r="D691" s="204" t="s">
        <v>153</v>
      </c>
      <c r="E691" s="63"/>
      <c r="F691" s="205" t="s">
        <v>2209</v>
      </c>
      <c r="G691" s="63"/>
      <c r="H691" s="63"/>
      <c r="I691" s="163"/>
      <c r="J691" s="63"/>
      <c r="K691" s="63"/>
      <c r="L691" s="61"/>
      <c r="M691" s="206"/>
      <c r="N691" s="42"/>
      <c r="O691" s="42"/>
      <c r="P691" s="42"/>
      <c r="Q691" s="42"/>
      <c r="R691" s="42"/>
      <c r="S691" s="42"/>
      <c r="T691" s="78"/>
      <c r="AT691" s="24" t="s">
        <v>153</v>
      </c>
      <c r="AU691" s="24" t="s">
        <v>82</v>
      </c>
    </row>
    <row r="692" spans="2:65" s="12" customFormat="1" ht="13.5">
      <c r="B692" s="219"/>
      <c r="C692" s="220"/>
      <c r="D692" s="204" t="s">
        <v>155</v>
      </c>
      <c r="E692" s="221" t="s">
        <v>21</v>
      </c>
      <c r="F692" s="222" t="s">
        <v>2211</v>
      </c>
      <c r="G692" s="220"/>
      <c r="H692" s="221" t="s">
        <v>21</v>
      </c>
      <c r="I692" s="223"/>
      <c r="J692" s="220"/>
      <c r="K692" s="220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155</v>
      </c>
      <c r="AU692" s="228" t="s">
        <v>82</v>
      </c>
      <c r="AV692" s="12" t="s">
        <v>80</v>
      </c>
      <c r="AW692" s="12" t="s">
        <v>35</v>
      </c>
      <c r="AX692" s="12" t="s">
        <v>72</v>
      </c>
      <c r="AY692" s="228" t="s">
        <v>144</v>
      </c>
    </row>
    <row r="693" spans="2:65" s="11" customFormat="1" ht="13.5">
      <c r="B693" s="207"/>
      <c r="C693" s="208"/>
      <c r="D693" s="204" t="s">
        <v>155</v>
      </c>
      <c r="E693" s="209" t="s">
        <v>21</v>
      </c>
      <c r="F693" s="210" t="s">
        <v>2590</v>
      </c>
      <c r="G693" s="208"/>
      <c r="H693" s="211">
        <v>25.92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155</v>
      </c>
      <c r="AU693" s="217" t="s">
        <v>82</v>
      </c>
      <c r="AV693" s="11" t="s">
        <v>82</v>
      </c>
      <c r="AW693" s="11" t="s">
        <v>35</v>
      </c>
      <c r="AX693" s="11" t="s">
        <v>80</v>
      </c>
      <c r="AY693" s="217" t="s">
        <v>144</v>
      </c>
    </row>
    <row r="694" spans="2:65" s="1" customFormat="1" ht="25.5" customHeight="1">
      <c r="B694" s="41"/>
      <c r="C694" s="192" t="s">
        <v>1626</v>
      </c>
      <c r="D694" s="192" t="s">
        <v>146</v>
      </c>
      <c r="E694" s="193" t="s">
        <v>1627</v>
      </c>
      <c r="F694" s="194" t="s">
        <v>1628</v>
      </c>
      <c r="G694" s="195" t="s">
        <v>149</v>
      </c>
      <c r="H694" s="196">
        <v>35.76</v>
      </c>
      <c r="I694" s="197"/>
      <c r="J694" s="198">
        <f>ROUND(I694*H694,2)</f>
        <v>0</v>
      </c>
      <c r="K694" s="194" t="s">
        <v>150</v>
      </c>
      <c r="L694" s="61"/>
      <c r="M694" s="199" t="s">
        <v>21</v>
      </c>
      <c r="N694" s="200" t="s">
        <v>43</v>
      </c>
      <c r="O694" s="42"/>
      <c r="P694" s="201">
        <f>O694*H694</f>
        <v>0</v>
      </c>
      <c r="Q694" s="201">
        <v>0</v>
      </c>
      <c r="R694" s="201">
        <f>Q694*H694</f>
        <v>0</v>
      </c>
      <c r="S694" s="201">
        <v>0.432</v>
      </c>
      <c r="T694" s="202">
        <f>S694*H694</f>
        <v>15.448319999999999</v>
      </c>
      <c r="AR694" s="24" t="s">
        <v>151</v>
      </c>
      <c r="AT694" s="24" t="s">
        <v>146</v>
      </c>
      <c r="AU694" s="24" t="s">
        <v>82</v>
      </c>
      <c r="AY694" s="24" t="s">
        <v>144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80</v>
      </c>
      <c r="BK694" s="203">
        <f>ROUND(I694*H694,2)</f>
        <v>0</v>
      </c>
      <c r="BL694" s="24" t="s">
        <v>151</v>
      </c>
      <c r="BM694" s="24" t="s">
        <v>2591</v>
      </c>
    </row>
    <row r="695" spans="2:65" s="1" customFormat="1" ht="13.5">
      <c r="B695" s="41"/>
      <c r="C695" s="63"/>
      <c r="D695" s="204" t="s">
        <v>153</v>
      </c>
      <c r="E695" s="63"/>
      <c r="F695" s="205" t="s">
        <v>1628</v>
      </c>
      <c r="G695" s="63"/>
      <c r="H695" s="63"/>
      <c r="I695" s="163"/>
      <c r="J695" s="63"/>
      <c r="K695" s="63"/>
      <c r="L695" s="61"/>
      <c r="M695" s="206"/>
      <c r="N695" s="42"/>
      <c r="O695" s="42"/>
      <c r="P695" s="42"/>
      <c r="Q695" s="42"/>
      <c r="R695" s="42"/>
      <c r="S695" s="42"/>
      <c r="T695" s="78"/>
      <c r="AT695" s="24" t="s">
        <v>153</v>
      </c>
      <c r="AU695" s="24" t="s">
        <v>82</v>
      </c>
    </row>
    <row r="696" spans="2:65" s="12" customFormat="1" ht="13.5">
      <c r="B696" s="219"/>
      <c r="C696" s="220"/>
      <c r="D696" s="204" t="s">
        <v>155</v>
      </c>
      <c r="E696" s="221" t="s">
        <v>21</v>
      </c>
      <c r="F696" s="222" t="s">
        <v>1630</v>
      </c>
      <c r="G696" s="220"/>
      <c r="H696" s="221" t="s">
        <v>21</v>
      </c>
      <c r="I696" s="223"/>
      <c r="J696" s="220"/>
      <c r="K696" s="220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155</v>
      </c>
      <c r="AU696" s="228" t="s">
        <v>82</v>
      </c>
      <c r="AV696" s="12" t="s">
        <v>80</v>
      </c>
      <c r="AW696" s="12" t="s">
        <v>35</v>
      </c>
      <c r="AX696" s="12" t="s">
        <v>72</v>
      </c>
      <c r="AY696" s="228" t="s">
        <v>144</v>
      </c>
    </row>
    <row r="697" spans="2:65" s="11" customFormat="1" ht="13.5">
      <c r="B697" s="207"/>
      <c r="C697" s="208"/>
      <c r="D697" s="204" t="s">
        <v>155</v>
      </c>
      <c r="E697" s="209" t="s">
        <v>21</v>
      </c>
      <c r="F697" s="210" t="s">
        <v>2592</v>
      </c>
      <c r="G697" s="208"/>
      <c r="H697" s="211">
        <v>29.76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72</v>
      </c>
      <c r="AY697" s="217" t="s">
        <v>144</v>
      </c>
    </row>
    <row r="698" spans="2:65" s="11" customFormat="1" ht="13.5">
      <c r="B698" s="207"/>
      <c r="C698" s="208"/>
      <c r="D698" s="204" t="s">
        <v>155</v>
      </c>
      <c r="E698" s="209" t="s">
        <v>21</v>
      </c>
      <c r="F698" s="210" t="s">
        <v>2593</v>
      </c>
      <c r="G698" s="208"/>
      <c r="H698" s="211">
        <v>6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155</v>
      </c>
      <c r="AU698" s="217" t="s">
        <v>82</v>
      </c>
      <c r="AV698" s="11" t="s">
        <v>82</v>
      </c>
      <c r="AW698" s="11" t="s">
        <v>35</v>
      </c>
      <c r="AX698" s="11" t="s">
        <v>72</v>
      </c>
      <c r="AY698" s="217" t="s">
        <v>144</v>
      </c>
    </row>
    <row r="699" spans="2:65" s="13" customFormat="1" ht="13.5">
      <c r="B699" s="245"/>
      <c r="C699" s="246"/>
      <c r="D699" s="204" t="s">
        <v>155</v>
      </c>
      <c r="E699" s="247" t="s">
        <v>21</v>
      </c>
      <c r="F699" s="248" t="s">
        <v>947</v>
      </c>
      <c r="G699" s="246"/>
      <c r="H699" s="249">
        <v>35.76</v>
      </c>
      <c r="I699" s="250"/>
      <c r="J699" s="246"/>
      <c r="K699" s="246"/>
      <c r="L699" s="251"/>
      <c r="M699" s="252"/>
      <c r="N699" s="253"/>
      <c r="O699" s="253"/>
      <c r="P699" s="253"/>
      <c r="Q699" s="253"/>
      <c r="R699" s="253"/>
      <c r="S699" s="253"/>
      <c r="T699" s="254"/>
      <c r="AT699" s="255" t="s">
        <v>155</v>
      </c>
      <c r="AU699" s="255" t="s">
        <v>82</v>
      </c>
      <c r="AV699" s="13" t="s">
        <v>151</v>
      </c>
      <c r="AW699" s="13" t="s">
        <v>35</v>
      </c>
      <c r="AX699" s="13" t="s">
        <v>80</v>
      </c>
      <c r="AY699" s="255" t="s">
        <v>144</v>
      </c>
    </row>
    <row r="700" spans="2:65" s="1" customFormat="1" ht="25.5" customHeight="1">
      <c r="B700" s="41"/>
      <c r="C700" s="192" t="s">
        <v>1632</v>
      </c>
      <c r="D700" s="192" t="s">
        <v>146</v>
      </c>
      <c r="E700" s="193" t="s">
        <v>914</v>
      </c>
      <c r="F700" s="194" t="s">
        <v>915</v>
      </c>
      <c r="G700" s="195" t="s">
        <v>518</v>
      </c>
      <c r="H700" s="196">
        <v>2</v>
      </c>
      <c r="I700" s="197"/>
      <c r="J700" s="198">
        <f>ROUND(I700*H700,2)</f>
        <v>0</v>
      </c>
      <c r="K700" s="194" t="s">
        <v>150</v>
      </c>
      <c r="L700" s="61"/>
      <c r="M700" s="199" t="s">
        <v>21</v>
      </c>
      <c r="N700" s="200" t="s">
        <v>43</v>
      </c>
      <c r="O700" s="42"/>
      <c r="P700" s="201">
        <f>O700*H700</f>
        <v>0</v>
      </c>
      <c r="Q700" s="201">
        <v>0</v>
      </c>
      <c r="R700" s="201">
        <f>Q700*H700</f>
        <v>0</v>
      </c>
      <c r="S700" s="201">
        <v>8.2000000000000003E-2</v>
      </c>
      <c r="T700" s="202">
        <f>S700*H700</f>
        <v>0.16400000000000001</v>
      </c>
      <c r="AR700" s="24" t="s">
        <v>151</v>
      </c>
      <c r="AT700" s="24" t="s">
        <v>146</v>
      </c>
      <c r="AU700" s="24" t="s">
        <v>82</v>
      </c>
      <c r="AY700" s="24" t="s">
        <v>144</v>
      </c>
      <c r="BE700" s="203">
        <f>IF(N700="základní",J700,0)</f>
        <v>0</v>
      </c>
      <c r="BF700" s="203">
        <f>IF(N700="snížená",J700,0)</f>
        <v>0</v>
      </c>
      <c r="BG700" s="203">
        <f>IF(N700="zákl. přenesená",J700,0)</f>
        <v>0</v>
      </c>
      <c r="BH700" s="203">
        <f>IF(N700="sníž. přenesená",J700,0)</f>
        <v>0</v>
      </c>
      <c r="BI700" s="203">
        <f>IF(N700="nulová",J700,0)</f>
        <v>0</v>
      </c>
      <c r="BJ700" s="24" t="s">
        <v>80</v>
      </c>
      <c r="BK700" s="203">
        <f>ROUND(I700*H700,2)</f>
        <v>0</v>
      </c>
      <c r="BL700" s="24" t="s">
        <v>151</v>
      </c>
      <c r="BM700" s="24" t="s">
        <v>2594</v>
      </c>
    </row>
    <row r="701" spans="2:65" s="1" customFormat="1" ht="13.5">
      <c r="B701" s="41"/>
      <c r="C701" s="63"/>
      <c r="D701" s="204" t="s">
        <v>153</v>
      </c>
      <c r="E701" s="63"/>
      <c r="F701" s="205" t="s">
        <v>915</v>
      </c>
      <c r="G701" s="63"/>
      <c r="H701" s="63"/>
      <c r="I701" s="163"/>
      <c r="J701" s="63"/>
      <c r="K701" s="63"/>
      <c r="L701" s="61"/>
      <c r="M701" s="206"/>
      <c r="N701" s="42"/>
      <c r="O701" s="42"/>
      <c r="P701" s="42"/>
      <c r="Q701" s="42"/>
      <c r="R701" s="42"/>
      <c r="S701" s="42"/>
      <c r="T701" s="78"/>
      <c r="AT701" s="24" t="s">
        <v>153</v>
      </c>
      <c r="AU701" s="24" t="s">
        <v>82</v>
      </c>
    </row>
    <row r="702" spans="2:65" s="12" customFormat="1" ht="13.5">
      <c r="B702" s="219"/>
      <c r="C702" s="220"/>
      <c r="D702" s="204" t="s">
        <v>155</v>
      </c>
      <c r="E702" s="221" t="s">
        <v>21</v>
      </c>
      <c r="F702" s="222" t="s">
        <v>1634</v>
      </c>
      <c r="G702" s="220"/>
      <c r="H702" s="221" t="s">
        <v>21</v>
      </c>
      <c r="I702" s="223"/>
      <c r="J702" s="220"/>
      <c r="K702" s="220"/>
      <c r="L702" s="224"/>
      <c r="M702" s="225"/>
      <c r="N702" s="226"/>
      <c r="O702" s="226"/>
      <c r="P702" s="226"/>
      <c r="Q702" s="226"/>
      <c r="R702" s="226"/>
      <c r="S702" s="226"/>
      <c r="T702" s="227"/>
      <c r="AT702" s="228" t="s">
        <v>155</v>
      </c>
      <c r="AU702" s="228" t="s">
        <v>82</v>
      </c>
      <c r="AV702" s="12" t="s">
        <v>80</v>
      </c>
      <c r="AW702" s="12" t="s">
        <v>35</v>
      </c>
      <c r="AX702" s="12" t="s">
        <v>72</v>
      </c>
      <c r="AY702" s="228" t="s">
        <v>144</v>
      </c>
    </row>
    <row r="703" spans="2:65" s="11" customFormat="1" ht="13.5">
      <c r="B703" s="207"/>
      <c r="C703" s="208"/>
      <c r="D703" s="204" t="s">
        <v>155</v>
      </c>
      <c r="E703" s="209" t="s">
        <v>21</v>
      </c>
      <c r="F703" s="210" t="s">
        <v>1635</v>
      </c>
      <c r="G703" s="208"/>
      <c r="H703" s="211">
        <v>2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155</v>
      </c>
      <c r="AU703" s="217" t="s">
        <v>82</v>
      </c>
      <c r="AV703" s="11" t="s">
        <v>82</v>
      </c>
      <c r="AW703" s="11" t="s">
        <v>35</v>
      </c>
      <c r="AX703" s="11" t="s">
        <v>80</v>
      </c>
      <c r="AY703" s="217" t="s">
        <v>144</v>
      </c>
    </row>
    <row r="704" spans="2:65" s="1" customFormat="1" ht="16.5" customHeight="1">
      <c r="B704" s="41"/>
      <c r="C704" s="192" t="s">
        <v>1636</v>
      </c>
      <c r="D704" s="192" t="s">
        <v>146</v>
      </c>
      <c r="E704" s="193" t="s">
        <v>1637</v>
      </c>
      <c r="F704" s="194" t="s">
        <v>1638</v>
      </c>
      <c r="G704" s="195" t="s">
        <v>488</v>
      </c>
      <c r="H704" s="196">
        <v>13.4</v>
      </c>
      <c r="I704" s="197"/>
      <c r="J704" s="198">
        <f>ROUND(I704*H704,2)</f>
        <v>0</v>
      </c>
      <c r="K704" s="194" t="s">
        <v>150</v>
      </c>
      <c r="L704" s="61"/>
      <c r="M704" s="199" t="s">
        <v>21</v>
      </c>
      <c r="N704" s="200" t="s">
        <v>43</v>
      </c>
      <c r="O704" s="42"/>
      <c r="P704" s="201">
        <f>O704*H704</f>
        <v>0</v>
      </c>
      <c r="Q704" s="201">
        <v>8.0000000000000007E-5</v>
      </c>
      <c r="R704" s="201">
        <f>Q704*H704</f>
        <v>1.072E-3</v>
      </c>
      <c r="S704" s="201">
        <v>1.7999999999999999E-2</v>
      </c>
      <c r="T704" s="202">
        <f>S704*H704</f>
        <v>0.2412</v>
      </c>
      <c r="AR704" s="24" t="s">
        <v>151</v>
      </c>
      <c r="AT704" s="24" t="s">
        <v>146</v>
      </c>
      <c r="AU704" s="24" t="s">
        <v>82</v>
      </c>
      <c r="AY704" s="24" t="s">
        <v>144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80</v>
      </c>
      <c r="BK704" s="203">
        <f>ROUND(I704*H704,2)</f>
        <v>0</v>
      </c>
      <c r="BL704" s="24" t="s">
        <v>151</v>
      </c>
      <c r="BM704" s="24" t="s">
        <v>2595</v>
      </c>
    </row>
    <row r="705" spans="2:65" s="1" customFormat="1" ht="13.5">
      <c r="B705" s="41"/>
      <c r="C705" s="63"/>
      <c r="D705" s="204" t="s">
        <v>153</v>
      </c>
      <c r="E705" s="63"/>
      <c r="F705" s="205" t="s">
        <v>1638</v>
      </c>
      <c r="G705" s="63"/>
      <c r="H705" s="63"/>
      <c r="I705" s="163"/>
      <c r="J705" s="63"/>
      <c r="K705" s="63"/>
      <c r="L705" s="61"/>
      <c r="M705" s="206"/>
      <c r="N705" s="42"/>
      <c r="O705" s="42"/>
      <c r="P705" s="42"/>
      <c r="Q705" s="42"/>
      <c r="R705" s="42"/>
      <c r="S705" s="42"/>
      <c r="T705" s="78"/>
      <c r="AT705" s="24" t="s">
        <v>153</v>
      </c>
      <c r="AU705" s="24" t="s">
        <v>82</v>
      </c>
    </row>
    <row r="706" spans="2:65" s="12" customFormat="1" ht="13.5">
      <c r="B706" s="219"/>
      <c r="C706" s="220"/>
      <c r="D706" s="204" t="s">
        <v>155</v>
      </c>
      <c r="E706" s="221" t="s">
        <v>21</v>
      </c>
      <c r="F706" s="222" t="s">
        <v>1640</v>
      </c>
      <c r="G706" s="220"/>
      <c r="H706" s="221" t="s">
        <v>21</v>
      </c>
      <c r="I706" s="223"/>
      <c r="J706" s="220"/>
      <c r="K706" s="220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155</v>
      </c>
      <c r="AU706" s="228" t="s">
        <v>82</v>
      </c>
      <c r="AV706" s="12" t="s">
        <v>80</v>
      </c>
      <c r="AW706" s="12" t="s">
        <v>35</v>
      </c>
      <c r="AX706" s="12" t="s">
        <v>72</v>
      </c>
      <c r="AY706" s="228" t="s">
        <v>144</v>
      </c>
    </row>
    <row r="707" spans="2:65" s="11" customFormat="1" ht="13.5">
      <c r="B707" s="207"/>
      <c r="C707" s="208"/>
      <c r="D707" s="204" t="s">
        <v>155</v>
      </c>
      <c r="E707" s="209" t="s">
        <v>21</v>
      </c>
      <c r="F707" s="210" t="s">
        <v>2596</v>
      </c>
      <c r="G707" s="208"/>
      <c r="H707" s="211">
        <v>13.4</v>
      </c>
      <c r="I707" s="212"/>
      <c r="J707" s="208"/>
      <c r="K707" s="208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155</v>
      </c>
      <c r="AU707" s="217" t="s">
        <v>82</v>
      </c>
      <c r="AV707" s="11" t="s">
        <v>82</v>
      </c>
      <c r="AW707" s="11" t="s">
        <v>35</v>
      </c>
      <c r="AX707" s="11" t="s">
        <v>80</v>
      </c>
      <c r="AY707" s="217" t="s">
        <v>144</v>
      </c>
    </row>
    <row r="708" spans="2:65" s="1" customFormat="1" ht="25.5" customHeight="1">
      <c r="B708" s="41"/>
      <c r="C708" s="192" t="s">
        <v>1642</v>
      </c>
      <c r="D708" s="192" t="s">
        <v>146</v>
      </c>
      <c r="E708" s="193" t="s">
        <v>1643</v>
      </c>
      <c r="F708" s="194" t="s">
        <v>1644</v>
      </c>
      <c r="G708" s="195" t="s">
        <v>149</v>
      </c>
      <c r="H708" s="196">
        <v>67.599999999999994</v>
      </c>
      <c r="I708" s="197"/>
      <c r="J708" s="198">
        <f>ROUND(I708*H708,2)</f>
        <v>0</v>
      </c>
      <c r="K708" s="194" t="s">
        <v>150</v>
      </c>
      <c r="L708" s="61"/>
      <c r="M708" s="199" t="s">
        <v>21</v>
      </c>
      <c r="N708" s="200" t="s">
        <v>43</v>
      </c>
      <c r="O708" s="42"/>
      <c r="P708" s="201">
        <f>O708*H708</f>
        <v>0</v>
      </c>
      <c r="Q708" s="201">
        <v>5.0600000000000003E-3</v>
      </c>
      <c r="R708" s="201">
        <f>Q708*H708</f>
        <v>0.34205599999999997</v>
      </c>
      <c r="S708" s="201">
        <v>5.0000000000000001E-3</v>
      </c>
      <c r="T708" s="202">
        <f>S708*H708</f>
        <v>0.33799999999999997</v>
      </c>
      <c r="AR708" s="24" t="s">
        <v>151</v>
      </c>
      <c r="AT708" s="24" t="s">
        <v>146</v>
      </c>
      <c r="AU708" s="24" t="s">
        <v>82</v>
      </c>
      <c r="AY708" s="24" t="s">
        <v>144</v>
      </c>
      <c r="BE708" s="203">
        <f>IF(N708="základní",J708,0)</f>
        <v>0</v>
      </c>
      <c r="BF708" s="203">
        <f>IF(N708="snížená",J708,0)</f>
        <v>0</v>
      </c>
      <c r="BG708" s="203">
        <f>IF(N708="zákl. přenesená",J708,0)</f>
        <v>0</v>
      </c>
      <c r="BH708" s="203">
        <f>IF(N708="sníž. přenesená",J708,0)</f>
        <v>0</v>
      </c>
      <c r="BI708" s="203">
        <f>IF(N708="nulová",J708,0)</f>
        <v>0</v>
      </c>
      <c r="BJ708" s="24" t="s">
        <v>80</v>
      </c>
      <c r="BK708" s="203">
        <f>ROUND(I708*H708,2)</f>
        <v>0</v>
      </c>
      <c r="BL708" s="24" t="s">
        <v>151</v>
      </c>
      <c r="BM708" s="24" t="s">
        <v>2597</v>
      </c>
    </row>
    <row r="709" spans="2:65" s="1" customFormat="1" ht="13.5">
      <c r="B709" s="41"/>
      <c r="C709" s="63"/>
      <c r="D709" s="204" t="s">
        <v>153</v>
      </c>
      <c r="E709" s="63"/>
      <c r="F709" s="205" t="s">
        <v>1644</v>
      </c>
      <c r="G709" s="63"/>
      <c r="H709" s="63"/>
      <c r="I709" s="163"/>
      <c r="J709" s="63"/>
      <c r="K709" s="63"/>
      <c r="L709" s="61"/>
      <c r="M709" s="206"/>
      <c r="N709" s="42"/>
      <c r="O709" s="42"/>
      <c r="P709" s="42"/>
      <c r="Q709" s="42"/>
      <c r="R709" s="42"/>
      <c r="S709" s="42"/>
      <c r="T709" s="78"/>
      <c r="AT709" s="24" t="s">
        <v>153</v>
      </c>
      <c r="AU709" s="24" t="s">
        <v>82</v>
      </c>
    </row>
    <row r="710" spans="2:65" s="11" customFormat="1" ht="13.5">
      <c r="B710" s="207"/>
      <c r="C710" s="208"/>
      <c r="D710" s="204" t="s">
        <v>155</v>
      </c>
      <c r="E710" s="209" t="s">
        <v>21</v>
      </c>
      <c r="F710" s="210" t="s">
        <v>2598</v>
      </c>
      <c r="G710" s="208"/>
      <c r="H710" s="211">
        <v>67.599999999999994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80</v>
      </c>
      <c r="AY710" s="217" t="s">
        <v>144</v>
      </c>
    </row>
    <row r="711" spans="2:65" s="10" customFormat="1" ht="29.85" customHeight="1">
      <c r="B711" s="176"/>
      <c r="C711" s="177"/>
      <c r="D711" s="178" t="s">
        <v>71</v>
      </c>
      <c r="E711" s="190" t="s">
        <v>597</v>
      </c>
      <c r="F711" s="190" t="s">
        <v>598</v>
      </c>
      <c r="G711" s="177"/>
      <c r="H711" s="177"/>
      <c r="I711" s="180"/>
      <c r="J711" s="191">
        <f>BK711</f>
        <v>0</v>
      </c>
      <c r="K711" s="177"/>
      <c r="L711" s="182"/>
      <c r="M711" s="183"/>
      <c r="N711" s="184"/>
      <c r="O711" s="184"/>
      <c r="P711" s="185">
        <f>SUM(P712:P774)</f>
        <v>0</v>
      </c>
      <c r="Q711" s="184"/>
      <c r="R711" s="185">
        <f>SUM(R712:R774)</f>
        <v>0</v>
      </c>
      <c r="S711" s="184"/>
      <c r="T711" s="186">
        <f>SUM(T712:T774)</f>
        <v>0</v>
      </c>
      <c r="AR711" s="187" t="s">
        <v>80</v>
      </c>
      <c r="AT711" s="188" t="s">
        <v>71</v>
      </c>
      <c r="AU711" s="188" t="s">
        <v>80</v>
      </c>
      <c r="AY711" s="187" t="s">
        <v>144</v>
      </c>
      <c r="BK711" s="189">
        <f>SUM(BK712:BK774)</f>
        <v>0</v>
      </c>
    </row>
    <row r="712" spans="2:65" s="1" customFormat="1" ht="16.5" customHeight="1">
      <c r="B712" s="41"/>
      <c r="C712" s="192" t="s">
        <v>1647</v>
      </c>
      <c r="D712" s="192" t="s">
        <v>146</v>
      </c>
      <c r="E712" s="193" t="s">
        <v>1648</v>
      </c>
      <c r="F712" s="194" t="s">
        <v>2220</v>
      </c>
      <c r="G712" s="195" t="s">
        <v>310</v>
      </c>
      <c r="H712" s="196">
        <v>12.734</v>
      </c>
      <c r="I712" s="197"/>
      <c r="J712" s="198">
        <f>ROUND(I712*H712,2)</f>
        <v>0</v>
      </c>
      <c r="K712" s="194" t="s">
        <v>150</v>
      </c>
      <c r="L712" s="61"/>
      <c r="M712" s="199" t="s">
        <v>21</v>
      </c>
      <c r="N712" s="200" t="s">
        <v>43</v>
      </c>
      <c r="O712" s="42"/>
      <c r="P712" s="201">
        <f>O712*H712</f>
        <v>0</v>
      </c>
      <c r="Q712" s="201">
        <v>0</v>
      </c>
      <c r="R712" s="201">
        <f>Q712*H712</f>
        <v>0</v>
      </c>
      <c r="S712" s="201">
        <v>0</v>
      </c>
      <c r="T712" s="202">
        <f>S712*H712</f>
        <v>0</v>
      </c>
      <c r="AR712" s="24" t="s">
        <v>151</v>
      </c>
      <c r="AT712" s="24" t="s">
        <v>146</v>
      </c>
      <c r="AU712" s="24" t="s">
        <v>82</v>
      </c>
      <c r="AY712" s="24" t="s">
        <v>144</v>
      </c>
      <c r="BE712" s="203">
        <f>IF(N712="základní",J712,0)</f>
        <v>0</v>
      </c>
      <c r="BF712" s="203">
        <f>IF(N712="snížená",J712,0)</f>
        <v>0</v>
      </c>
      <c r="BG712" s="203">
        <f>IF(N712="zákl. přenesená",J712,0)</f>
        <v>0</v>
      </c>
      <c r="BH712" s="203">
        <f>IF(N712="sníž. přenesená",J712,0)</f>
        <v>0</v>
      </c>
      <c r="BI712" s="203">
        <f>IF(N712="nulová",J712,0)</f>
        <v>0</v>
      </c>
      <c r="BJ712" s="24" t="s">
        <v>80</v>
      </c>
      <c r="BK712" s="203">
        <f>ROUND(I712*H712,2)</f>
        <v>0</v>
      </c>
      <c r="BL712" s="24" t="s">
        <v>151</v>
      </c>
      <c r="BM712" s="24" t="s">
        <v>2599</v>
      </c>
    </row>
    <row r="713" spans="2:65" s="1" customFormat="1" ht="13.5">
      <c r="B713" s="41"/>
      <c r="C713" s="63"/>
      <c r="D713" s="204" t="s">
        <v>153</v>
      </c>
      <c r="E713" s="63"/>
      <c r="F713" s="205" t="s">
        <v>2220</v>
      </c>
      <c r="G713" s="63"/>
      <c r="H713" s="63"/>
      <c r="I713" s="163"/>
      <c r="J713" s="63"/>
      <c r="K713" s="63"/>
      <c r="L713" s="61"/>
      <c r="M713" s="206"/>
      <c r="N713" s="42"/>
      <c r="O713" s="42"/>
      <c r="P713" s="42"/>
      <c r="Q713" s="42"/>
      <c r="R713" s="42"/>
      <c r="S713" s="42"/>
      <c r="T713" s="78"/>
      <c r="AT713" s="24" t="s">
        <v>153</v>
      </c>
      <c r="AU713" s="24" t="s">
        <v>82</v>
      </c>
    </row>
    <row r="714" spans="2:65" s="12" customFormat="1" ht="13.5">
      <c r="B714" s="219"/>
      <c r="C714" s="220"/>
      <c r="D714" s="204" t="s">
        <v>155</v>
      </c>
      <c r="E714" s="221" t="s">
        <v>21</v>
      </c>
      <c r="F714" s="222" t="s">
        <v>1651</v>
      </c>
      <c r="G714" s="220"/>
      <c r="H714" s="221" t="s">
        <v>21</v>
      </c>
      <c r="I714" s="223"/>
      <c r="J714" s="220"/>
      <c r="K714" s="220"/>
      <c r="L714" s="224"/>
      <c r="M714" s="225"/>
      <c r="N714" s="226"/>
      <c r="O714" s="226"/>
      <c r="P714" s="226"/>
      <c r="Q714" s="226"/>
      <c r="R714" s="226"/>
      <c r="S714" s="226"/>
      <c r="T714" s="227"/>
      <c r="AT714" s="228" t="s">
        <v>155</v>
      </c>
      <c r="AU714" s="228" t="s">
        <v>82</v>
      </c>
      <c r="AV714" s="12" t="s">
        <v>80</v>
      </c>
      <c r="AW714" s="12" t="s">
        <v>35</v>
      </c>
      <c r="AX714" s="12" t="s">
        <v>72</v>
      </c>
      <c r="AY714" s="228" t="s">
        <v>144</v>
      </c>
    </row>
    <row r="715" spans="2:65" s="11" customFormat="1" ht="13.5">
      <c r="B715" s="207"/>
      <c r="C715" s="208"/>
      <c r="D715" s="204" t="s">
        <v>155</v>
      </c>
      <c r="E715" s="209" t="s">
        <v>21</v>
      </c>
      <c r="F715" s="210" t="s">
        <v>2600</v>
      </c>
      <c r="G715" s="208"/>
      <c r="H715" s="211">
        <v>10.718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155</v>
      </c>
      <c r="AU715" s="217" t="s">
        <v>82</v>
      </c>
      <c r="AV715" s="11" t="s">
        <v>82</v>
      </c>
      <c r="AW715" s="11" t="s">
        <v>35</v>
      </c>
      <c r="AX715" s="11" t="s">
        <v>72</v>
      </c>
      <c r="AY715" s="217" t="s">
        <v>144</v>
      </c>
    </row>
    <row r="716" spans="2:65" s="11" customFormat="1" ht="13.5">
      <c r="B716" s="207"/>
      <c r="C716" s="208"/>
      <c r="D716" s="204" t="s">
        <v>155</v>
      </c>
      <c r="E716" s="209" t="s">
        <v>21</v>
      </c>
      <c r="F716" s="210" t="s">
        <v>2601</v>
      </c>
      <c r="G716" s="208"/>
      <c r="H716" s="211">
        <v>2.016</v>
      </c>
      <c r="I716" s="212"/>
      <c r="J716" s="208"/>
      <c r="K716" s="208"/>
      <c r="L716" s="213"/>
      <c r="M716" s="214"/>
      <c r="N716" s="215"/>
      <c r="O716" s="215"/>
      <c r="P716" s="215"/>
      <c r="Q716" s="215"/>
      <c r="R716" s="215"/>
      <c r="S716" s="215"/>
      <c r="T716" s="216"/>
      <c r="AT716" s="217" t="s">
        <v>155</v>
      </c>
      <c r="AU716" s="217" t="s">
        <v>82</v>
      </c>
      <c r="AV716" s="11" t="s">
        <v>82</v>
      </c>
      <c r="AW716" s="11" t="s">
        <v>35</v>
      </c>
      <c r="AX716" s="11" t="s">
        <v>72</v>
      </c>
      <c r="AY716" s="217" t="s">
        <v>144</v>
      </c>
    </row>
    <row r="717" spans="2:65" s="13" customFormat="1" ht="13.5">
      <c r="B717" s="245"/>
      <c r="C717" s="246"/>
      <c r="D717" s="204" t="s">
        <v>155</v>
      </c>
      <c r="E717" s="247" t="s">
        <v>21</v>
      </c>
      <c r="F717" s="248" t="s">
        <v>947</v>
      </c>
      <c r="G717" s="246"/>
      <c r="H717" s="249">
        <v>12.734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AT717" s="255" t="s">
        <v>155</v>
      </c>
      <c r="AU717" s="255" t="s">
        <v>82</v>
      </c>
      <c r="AV717" s="13" t="s">
        <v>151</v>
      </c>
      <c r="AW717" s="13" t="s">
        <v>35</v>
      </c>
      <c r="AX717" s="13" t="s">
        <v>80</v>
      </c>
      <c r="AY717" s="255" t="s">
        <v>144</v>
      </c>
    </row>
    <row r="718" spans="2:65" s="1" customFormat="1" ht="16.5" customHeight="1">
      <c r="B718" s="41"/>
      <c r="C718" s="192" t="s">
        <v>1653</v>
      </c>
      <c r="D718" s="192" t="s">
        <v>146</v>
      </c>
      <c r="E718" s="193" t="s">
        <v>1654</v>
      </c>
      <c r="F718" s="194" t="s">
        <v>1655</v>
      </c>
      <c r="G718" s="195" t="s">
        <v>310</v>
      </c>
      <c r="H718" s="196">
        <v>211.56200000000001</v>
      </c>
      <c r="I718" s="197"/>
      <c r="J718" s="198">
        <f>ROUND(I718*H718,2)</f>
        <v>0</v>
      </c>
      <c r="K718" s="194" t="s">
        <v>150</v>
      </c>
      <c r="L718" s="61"/>
      <c r="M718" s="199" t="s">
        <v>21</v>
      </c>
      <c r="N718" s="200" t="s">
        <v>43</v>
      </c>
      <c r="O718" s="42"/>
      <c r="P718" s="201">
        <f>O718*H718</f>
        <v>0</v>
      </c>
      <c r="Q718" s="201">
        <v>0</v>
      </c>
      <c r="R718" s="201">
        <f>Q718*H718</f>
        <v>0</v>
      </c>
      <c r="S718" s="201">
        <v>0</v>
      </c>
      <c r="T718" s="202">
        <f>S718*H718</f>
        <v>0</v>
      </c>
      <c r="AR718" s="24" t="s">
        <v>151</v>
      </c>
      <c r="AT718" s="24" t="s">
        <v>146</v>
      </c>
      <c r="AU718" s="24" t="s">
        <v>82</v>
      </c>
      <c r="AY718" s="24" t="s">
        <v>144</v>
      </c>
      <c r="BE718" s="203">
        <f>IF(N718="základní",J718,0)</f>
        <v>0</v>
      </c>
      <c r="BF718" s="203">
        <f>IF(N718="snížená",J718,0)</f>
        <v>0</v>
      </c>
      <c r="BG718" s="203">
        <f>IF(N718="zákl. přenesená",J718,0)</f>
        <v>0</v>
      </c>
      <c r="BH718" s="203">
        <f>IF(N718="sníž. přenesená",J718,0)</f>
        <v>0</v>
      </c>
      <c r="BI718" s="203">
        <f>IF(N718="nulová",J718,0)</f>
        <v>0</v>
      </c>
      <c r="BJ718" s="24" t="s">
        <v>80</v>
      </c>
      <c r="BK718" s="203">
        <f>ROUND(I718*H718,2)</f>
        <v>0</v>
      </c>
      <c r="BL718" s="24" t="s">
        <v>151</v>
      </c>
      <c r="BM718" s="24" t="s">
        <v>2602</v>
      </c>
    </row>
    <row r="719" spans="2:65" s="1" customFormat="1" ht="13.5">
      <c r="B719" s="41"/>
      <c r="C719" s="63"/>
      <c r="D719" s="204" t="s">
        <v>153</v>
      </c>
      <c r="E719" s="63"/>
      <c r="F719" s="205" t="s">
        <v>1655</v>
      </c>
      <c r="G719" s="63"/>
      <c r="H719" s="63"/>
      <c r="I719" s="163"/>
      <c r="J719" s="63"/>
      <c r="K719" s="63"/>
      <c r="L719" s="61"/>
      <c r="M719" s="206"/>
      <c r="N719" s="42"/>
      <c r="O719" s="42"/>
      <c r="P719" s="42"/>
      <c r="Q719" s="42"/>
      <c r="R719" s="42"/>
      <c r="S719" s="42"/>
      <c r="T719" s="78"/>
      <c r="AT719" s="24" t="s">
        <v>153</v>
      </c>
      <c r="AU719" s="24" t="s">
        <v>82</v>
      </c>
    </row>
    <row r="720" spans="2:65" s="12" customFormat="1" ht="13.5">
      <c r="B720" s="219"/>
      <c r="C720" s="220"/>
      <c r="D720" s="204" t="s">
        <v>155</v>
      </c>
      <c r="E720" s="221" t="s">
        <v>21</v>
      </c>
      <c r="F720" s="222" t="s">
        <v>1657</v>
      </c>
      <c r="G720" s="220"/>
      <c r="H720" s="221" t="s">
        <v>21</v>
      </c>
      <c r="I720" s="223"/>
      <c r="J720" s="220"/>
      <c r="K720" s="220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155</v>
      </c>
      <c r="AU720" s="228" t="s">
        <v>82</v>
      </c>
      <c r="AV720" s="12" t="s">
        <v>80</v>
      </c>
      <c r="AW720" s="12" t="s">
        <v>35</v>
      </c>
      <c r="AX720" s="12" t="s">
        <v>72</v>
      </c>
      <c r="AY720" s="228" t="s">
        <v>144</v>
      </c>
    </row>
    <row r="721" spans="2:65" s="11" customFormat="1" ht="13.5">
      <c r="B721" s="207"/>
      <c r="C721" s="208"/>
      <c r="D721" s="204" t="s">
        <v>155</v>
      </c>
      <c r="E721" s="209" t="s">
        <v>21</v>
      </c>
      <c r="F721" s="210" t="s">
        <v>2603</v>
      </c>
      <c r="G721" s="208"/>
      <c r="H721" s="211">
        <v>12.718</v>
      </c>
      <c r="I721" s="212"/>
      <c r="J721" s="208"/>
      <c r="K721" s="208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155</v>
      </c>
      <c r="AU721" s="217" t="s">
        <v>82</v>
      </c>
      <c r="AV721" s="11" t="s">
        <v>82</v>
      </c>
      <c r="AW721" s="11" t="s">
        <v>35</v>
      </c>
      <c r="AX721" s="11" t="s">
        <v>72</v>
      </c>
      <c r="AY721" s="217" t="s">
        <v>144</v>
      </c>
    </row>
    <row r="722" spans="2:65" s="11" customFormat="1" ht="13.5">
      <c r="B722" s="207"/>
      <c r="C722" s="208"/>
      <c r="D722" s="204" t="s">
        <v>155</v>
      </c>
      <c r="E722" s="209" t="s">
        <v>21</v>
      </c>
      <c r="F722" s="210" t="s">
        <v>2604</v>
      </c>
      <c r="G722" s="208"/>
      <c r="H722" s="211">
        <v>84.787000000000006</v>
      </c>
      <c r="I722" s="212"/>
      <c r="J722" s="208"/>
      <c r="K722" s="208"/>
      <c r="L722" s="213"/>
      <c r="M722" s="214"/>
      <c r="N722" s="215"/>
      <c r="O722" s="215"/>
      <c r="P722" s="215"/>
      <c r="Q722" s="215"/>
      <c r="R722" s="215"/>
      <c r="S722" s="215"/>
      <c r="T722" s="216"/>
      <c r="AT722" s="217" t="s">
        <v>155</v>
      </c>
      <c r="AU722" s="217" t="s">
        <v>82</v>
      </c>
      <c r="AV722" s="11" t="s">
        <v>82</v>
      </c>
      <c r="AW722" s="11" t="s">
        <v>35</v>
      </c>
      <c r="AX722" s="11" t="s">
        <v>72</v>
      </c>
      <c r="AY722" s="217" t="s">
        <v>144</v>
      </c>
    </row>
    <row r="723" spans="2:65" s="14" customFormat="1" ht="13.5">
      <c r="B723" s="256"/>
      <c r="C723" s="257"/>
      <c r="D723" s="204" t="s">
        <v>155</v>
      </c>
      <c r="E723" s="258" t="s">
        <v>21</v>
      </c>
      <c r="F723" s="259" t="s">
        <v>1074</v>
      </c>
      <c r="G723" s="257"/>
      <c r="H723" s="260">
        <v>97.504999999999995</v>
      </c>
      <c r="I723" s="261"/>
      <c r="J723" s="257"/>
      <c r="K723" s="257"/>
      <c r="L723" s="262"/>
      <c r="M723" s="263"/>
      <c r="N723" s="264"/>
      <c r="O723" s="264"/>
      <c r="P723" s="264"/>
      <c r="Q723" s="264"/>
      <c r="R723" s="264"/>
      <c r="S723" s="264"/>
      <c r="T723" s="265"/>
      <c r="AT723" s="266" t="s">
        <v>155</v>
      </c>
      <c r="AU723" s="266" t="s">
        <v>82</v>
      </c>
      <c r="AV723" s="14" t="s">
        <v>161</v>
      </c>
      <c r="AW723" s="14" t="s">
        <v>35</v>
      </c>
      <c r="AX723" s="14" t="s">
        <v>72</v>
      </c>
      <c r="AY723" s="266" t="s">
        <v>144</v>
      </c>
    </row>
    <row r="724" spans="2:65" s="12" customFormat="1" ht="13.5">
      <c r="B724" s="219"/>
      <c r="C724" s="220"/>
      <c r="D724" s="204" t="s">
        <v>155</v>
      </c>
      <c r="E724" s="221" t="s">
        <v>21</v>
      </c>
      <c r="F724" s="222" t="s">
        <v>1660</v>
      </c>
      <c r="G724" s="220"/>
      <c r="H724" s="221" t="s">
        <v>21</v>
      </c>
      <c r="I724" s="223"/>
      <c r="J724" s="220"/>
      <c r="K724" s="220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155</v>
      </c>
      <c r="AU724" s="228" t="s">
        <v>82</v>
      </c>
      <c r="AV724" s="12" t="s">
        <v>80</v>
      </c>
      <c r="AW724" s="12" t="s">
        <v>35</v>
      </c>
      <c r="AX724" s="12" t="s">
        <v>72</v>
      </c>
      <c r="AY724" s="228" t="s">
        <v>144</v>
      </c>
    </row>
    <row r="725" spans="2:65" s="11" customFormat="1" ht="13.5">
      <c r="B725" s="207"/>
      <c r="C725" s="208"/>
      <c r="D725" s="204" t="s">
        <v>155</v>
      </c>
      <c r="E725" s="209" t="s">
        <v>21</v>
      </c>
      <c r="F725" s="210" t="s">
        <v>2605</v>
      </c>
      <c r="G725" s="208"/>
      <c r="H725" s="211">
        <v>114.057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4" customFormat="1" ht="13.5">
      <c r="B726" s="256"/>
      <c r="C726" s="257"/>
      <c r="D726" s="204" t="s">
        <v>155</v>
      </c>
      <c r="E726" s="258" t="s">
        <v>21</v>
      </c>
      <c r="F726" s="259" t="s">
        <v>1074</v>
      </c>
      <c r="G726" s="257"/>
      <c r="H726" s="260">
        <v>114.057</v>
      </c>
      <c r="I726" s="261"/>
      <c r="J726" s="257"/>
      <c r="K726" s="257"/>
      <c r="L726" s="262"/>
      <c r="M726" s="263"/>
      <c r="N726" s="264"/>
      <c r="O726" s="264"/>
      <c r="P726" s="264"/>
      <c r="Q726" s="264"/>
      <c r="R726" s="264"/>
      <c r="S726" s="264"/>
      <c r="T726" s="265"/>
      <c r="AT726" s="266" t="s">
        <v>155</v>
      </c>
      <c r="AU726" s="266" t="s">
        <v>82</v>
      </c>
      <c r="AV726" s="14" t="s">
        <v>161</v>
      </c>
      <c r="AW726" s="14" t="s">
        <v>35</v>
      </c>
      <c r="AX726" s="14" t="s">
        <v>72</v>
      </c>
      <c r="AY726" s="266" t="s">
        <v>144</v>
      </c>
    </row>
    <row r="727" spans="2:65" s="13" customFormat="1" ht="13.5">
      <c r="B727" s="245"/>
      <c r="C727" s="246"/>
      <c r="D727" s="204" t="s">
        <v>155</v>
      </c>
      <c r="E727" s="247" t="s">
        <v>21</v>
      </c>
      <c r="F727" s="248" t="s">
        <v>947</v>
      </c>
      <c r="G727" s="246"/>
      <c r="H727" s="249">
        <v>211.56200000000001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AT727" s="255" t="s">
        <v>155</v>
      </c>
      <c r="AU727" s="255" t="s">
        <v>82</v>
      </c>
      <c r="AV727" s="13" t="s">
        <v>151</v>
      </c>
      <c r="AW727" s="13" t="s">
        <v>35</v>
      </c>
      <c r="AX727" s="13" t="s">
        <v>80</v>
      </c>
      <c r="AY727" s="255" t="s">
        <v>144</v>
      </c>
    </row>
    <row r="728" spans="2:65" s="1" customFormat="1" ht="16.5" customHeight="1">
      <c r="B728" s="41"/>
      <c r="C728" s="192" t="s">
        <v>1662</v>
      </c>
      <c r="D728" s="192" t="s">
        <v>146</v>
      </c>
      <c r="E728" s="193" t="s">
        <v>1663</v>
      </c>
      <c r="F728" s="194" t="s">
        <v>1664</v>
      </c>
      <c r="G728" s="195" t="s">
        <v>310</v>
      </c>
      <c r="H728" s="196">
        <v>2752.1129999999998</v>
      </c>
      <c r="I728" s="197"/>
      <c r="J728" s="198">
        <f>ROUND(I728*H728,2)</f>
        <v>0</v>
      </c>
      <c r="K728" s="194" t="s">
        <v>150</v>
      </c>
      <c r="L728" s="61"/>
      <c r="M728" s="199" t="s">
        <v>21</v>
      </c>
      <c r="N728" s="200" t="s">
        <v>43</v>
      </c>
      <c r="O728" s="42"/>
      <c r="P728" s="201">
        <f>O728*H728</f>
        <v>0</v>
      </c>
      <c r="Q728" s="201">
        <v>0</v>
      </c>
      <c r="R728" s="201">
        <f>Q728*H728</f>
        <v>0</v>
      </c>
      <c r="S728" s="201">
        <v>0</v>
      </c>
      <c r="T728" s="202">
        <f>S728*H728</f>
        <v>0</v>
      </c>
      <c r="AR728" s="24" t="s">
        <v>151</v>
      </c>
      <c r="AT728" s="24" t="s">
        <v>146</v>
      </c>
      <c r="AU728" s="24" t="s">
        <v>82</v>
      </c>
      <c r="AY728" s="24" t="s">
        <v>144</v>
      </c>
      <c r="BE728" s="203">
        <f>IF(N728="základní",J728,0)</f>
        <v>0</v>
      </c>
      <c r="BF728" s="203">
        <f>IF(N728="snížená",J728,0)</f>
        <v>0</v>
      </c>
      <c r="BG728" s="203">
        <f>IF(N728="zákl. přenesená",J728,0)</f>
        <v>0</v>
      </c>
      <c r="BH728" s="203">
        <f>IF(N728="sníž. přenesená",J728,0)</f>
        <v>0</v>
      </c>
      <c r="BI728" s="203">
        <f>IF(N728="nulová",J728,0)</f>
        <v>0</v>
      </c>
      <c r="BJ728" s="24" t="s">
        <v>80</v>
      </c>
      <c r="BK728" s="203">
        <f>ROUND(I728*H728,2)</f>
        <v>0</v>
      </c>
      <c r="BL728" s="24" t="s">
        <v>151</v>
      </c>
      <c r="BM728" s="24" t="s">
        <v>2606</v>
      </c>
    </row>
    <row r="729" spans="2:65" s="1" customFormat="1" ht="13.5">
      <c r="B729" s="41"/>
      <c r="C729" s="63"/>
      <c r="D729" s="204" t="s">
        <v>153</v>
      </c>
      <c r="E729" s="63"/>
      <c r="F729" s="205" t="s">
        <v>1664</v>
      </c>
      <c r="G729" s="63"/>
      <c r="H729" s="63"/>
      <c r="I729" s="163"/>
      <c r="J729" s="63"/>
      <c r="K729" s="63"/>
      <c r="L729" s="61"/>
      <c r="M729" s="206"/>
      <c r="N729" s="42"/>
      <c r="O729" s="42"/>
      <c r="P729" s="42"/>
      <c r="Q729" s="42"/>
      <c r="R729" s="42"/>
      <c r="S729" s="42"/>
      <c r="T729" s="78"/>
      <c r="AT729" s="24" t="s">
        <v>153</v>
      </c>
      <c r="AU729" s="24" t="s">
        <v>82</v>
      </c>
    </row>
    <row r="730" spans="2:65" s="12" customFormat="1" ht="13.5">
      <c r="B730" s="219"/>
      <c r="C730" s="220"/>
      <c r="D730" s="204" t="s">
        <v>155</v>
      </c>
      <c r="E730" s="221" t="s">
        <v>21</v>
      </c>
      <c r="F730" s="222" t="s">
        <v>1666</v>
      </c>
      <c r="G730" s="220"/>
      <c r="H730" s="221" t="s">
        <v>21</v>
      </c>
      <c r="I730" s="223"/>
      <c r="J730" s="220"/>
      <c r="K730" s="220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155</v>
      </c>
      <c r="AU730" s="228" t="s">
        <v>82</v>
      </c>
      <c r="AV730" s="12" t="s">
        <v>80</v>
      </c>
      <c r="AW730" s="12" t="s">
        <v>35</v>
      </c>
      <c r="AX730" s="12" t="s">
        <v>72</v>
      </c>
      <c r="AY730" s="228" t="s">
        <v>144</v>
      </c>
    </row>
    <row r="731" spans="2:65" s="11" customFormat="1" ht="13.5">
      <c r="B731" s="207"/>
      <c r="C731" s="208"/>
      <c r="D731" s="204" t="s">
        <v>155</v>
      </c>
      <c r="E731" s="209" t="s">
        <v>21</v>
      </c>
      <c r="F731" s="210" t="s">
        <v>2607</v>
      </c>
      <c r="G731" s="208"/>
      <c r="H731" s="211">
        <v>2167.0830000000001</v>
      </c>
      <c r="I731" s="212"/>
      <c r="J731" s="208"/>
      <c r="K731" s="208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155</v>
      </c>
      <c r="AU731" s="217" t="s">
        <v>82</v>
      </c>
      <c r="AV731" s="11" t="s">
        <v>82</v>
      </c>
      <c r="AW731" s="11" t="s">
        <v>35</v>
      </c>
      <c r="AX731" s="11" t="s">
        <v>72</v>
      </c>
      <c r="AY731" s="217" t="s">
        <v>144</v>
      </c>
    </row>
    <row r="732" spans="2:65" s="12" customFormat="1" ht="13.5">
      <c r="B732" s="219"/>
      <c r="C732" s="220"/>
      <c r="D732" s="204" t="s">
        <v>155</v>
      </c>
      <c r="E732" s="221" t="s">
        <v>21</v>
      </c>
      <c r="F732" s="222" t="s">
        <v>1668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 ht="13.5">
      <c r="B733" s="207"/>
      <c r="C733" s="208"/>
      <c r="D733" s="204" t="s">
        <v>155</v>
      </c>
      <c r="E733" s="209" t="s">
        <v>21</v>
      </c>
      <c r="F733" s="210" t="s">
        <v>2608</v>
      </c>
      <c r="G733" s="208"/>
      <c r="H733" s="211">
        <v>292.51499999999999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72</v>
      </c>
      <c r="AY733" s="217" t="s">
        <v>144</v>
      </c>
    </row>
    <row r="734" spans="2:65" s="12" customFormat="1" ht="13.5">
      <c r="B734" s="219"/>
      <c r="C734" s="220"/>
      <c r="D734" s="204" t="s">
        <v>155</v>
      </c>
      <c r="E734" s="221" t="s">
        <v>21</v>
      </c>
      <c r="F734" s="222" t="s">
        <v>1670</v>
      </c>
      <c r="G734" s="220"/>
      <c r="H734" s="221" t="s">
        <v>21</v>
      </c>
      <c r="I734" s="223"/>
      <c r="J734" s="220"/>
      <c r="K734" s="220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155</v>
      </c>
      <c r="AU734" s="228" t="s">
        <v>82</v>
      </c>
      <c r="AV734" s="12" t="s">
        <v>80</v>
      </c>
      <c r="AW734" s="12" t="s">
        <v>35</v>
      </c>
      <c r="AX734" s="12" t="s">
        <v>72</v>
      </c>
      <c r="AY734" s="228" t="s">
        <v>144</v>
      </c>
    </row>
    <row r="735" spans="2:65" s="11" customFormat="1" ht="13.5">
      <c r="B735" s="207"/>
      <c r="C735" s="208"/>
      <c r="D735" s="204" t="s">
        <v>155</v>
      </c>
      <c r="E735" s="209" t="s">
        <v>21</v>
      </c>
      <c r="F735" s="210" t="s">
        <v>2608</v>
      </c>
      <c r="G735" s="208"/>
      <c r="H735" s="211">
        <v>292.51499999999999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155</v>
      </c>
      <c r="AU735" s="217" t="s">
        <v>82</v>
      </c>
      <c r="AV735" s="11" t="s">
        <v>82</v>
      </c>
      <c r="AW735" s="11" t="s">
        <v>35</v>
      </c>
      <c r="AX735" s="11" t="s">
        <v>72</v>
      </c>
      <c r="AY735" s="217" t="s">
        <v>144</v>
      </c>
    </row>
    <row r="736" spans="2:65" s="13" customFormat="1" ht="13.5">
      <c r="B736" s="245"/>
      <c r="C736" s="246"/>
      <c r="D736" s="204" t="s">
        <v>155</v>
      </c>
      <c r="E736" s="247" t="s">
        <v>21</v>
      </c>
      <c r="F736" s="248" t="s">
        <v>947</v>
      </c>
      <c r="G736" s="246"/>
      <c r="H736" s="249">
        <v>2752.1129999999998</v>
      </c>
      <c r="I736" s="250"/>
      <c r="J736" s="246"/>
      <c r="K736" s="246"/>
      <c r="L736" s="251"/>
      <c r="M736" s="252"/>
      <c r="N736" s="253"/>
      <c r="O736" s="253"/>
      <c r="P736" s="253"/>
      <c r="Q736" s="253"/>
      <c r="R736" s="253"/>
      <c r="S736" s="253"/>
      <c r="T736" s="254"/>
      <c r="AT736" s="255" t="s">
        <v>155</v>
      </c>
      <c r="AU736" s="255" t="s">
        <v>82</v>
      </c>
      <c r="AV736" s="13" t="s">
        <v>151</v>
      </c>
      <c r="AW736" s="13" t="s">
        <v>35</v>
      </c>
      <c r="AX736" s="13" t="s">
        <v>80</v>
      </c>
      <c r="AY736" s="255" t="s">
        <v>144</v>
      </c>
    </row>
    <row r="737" spans="2:65" s="12" customFormat="1" ht="27">
      <c r="B737" s="219"/>
      <c r="C737" s="220"/>
      <c r="D737" s="204" t="s">
        <v>155</v>
      </c>
      <c r="E737" s="221" t="s">
        <v>21</v>
      </c>
      <c r="F737" s="222" t="s">
        <v>1671</v>
      </c>
      <c r="G737" s="220"/>
      <c r="H737" s="221" t="s">
        <v>21</v>
      </c>
      <c r="I737" s="223"/>
      <c r="J737" s="220"/>
      <c r="K737" s="220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155</v>
      </c>
      <c r="AU737" s="228" t="s">
        <v>82</v>
      </c>
      <c r="AV737" s="12" t="s">
        <v>80</v>
      </c>
      <c r="AW737" s="12" t="s">
        <v>35</v>
      </c>
      <c r="AX737" s="12" t="s">
        <v>72</v>
      </c>
      <c r="AY737" s="228" t="s">
        <v>144</v>
      </c>
    </row>
    <row r="738" spans="2:65" s="1" customFormat="1" ht="16.5" customHeight="1">
      <c r="B738" s="41"/>
      <c r="C738" s="192" t="s">
        <v>1672</v>
      </c>
      <c r="D738" s="192" t="s">
        <v>146</v>
      </c>
      <c r="E738" s="193" t="s">
        <v>1673</v>
      </c>
      <c r="F738" s="194" t="s">
        <v>1674</v>
      </c>
      <c r="G738" s="195" t="s">
        <v>310</v>
      </c>
      <c r="H738" s="196">
        <v>402.06900000000002</v>
      </c>
      <c r="I738" s="197"/>
      <c r="J738" s="198">
        <f>ROUND(I738*H738,2)</f>
        <v>0</v>
      </c>
      <c r="K738" s="194" t="s">
        <v>150</v>
      </c>
      <c r="L738" s="61"/>
      <c r="M738" s="199" t="s">
        <v>21</v>
      </c>
      <c r="N738" s="200" t="s">
        <v>43</v>
      </c>
      <c r="O738" s="42"/>
      <c r="P738" s="201">
        <f>O738*H738</f>
        <v>0</v>
      </c>
      <c r="Q738" s="201">
        <v>0</v>
      </c>
      <c r="R738" s="201">
        <f>Q738*H738</f>
        <v>0</v>
      </c>
      <c r="S738" s="201">
        <v>0</v>
      </c>
      <c r="T738" s="202">
        <f>S738*H738</f>
        <v>0</v>
      </c>
      <c r="AR738" s="24" t="s">
        <v>151</v>
      </c>
      <c r="AT738" s="24" t="s">
        <v>146</v>
      </c>
      <c r="AU738" s="24" t="s">
        <v>82</v>
      </c>
      <c r="AY738" s="24" t="s">
        <v>144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24" t="s">
        <v>80</v>
      </c>
      <c r="BK738" s="203">
        <f>ROUND(I738*H738,2)</f>
        <v>0</v>
      </c>
      <c r="BL738" s="24" t="s">
        <v>151</v>
      </c>
      <c r="BM738" s="24" t="s">
        <v>2609</v>
      </c>
    </row>
    <row r="739" spans="2:65" s="1" customFormat="1" ht="13.5">
      <c r="B739" s="41"/>
      <c r="C739" s="63"/>
      <c r="D739" s="204" t="s">
        <v>153</v>
      </c>
      <c r="E739" s="63"/>
      <c r="F739" s="205" t="s">
        <v>1674</v>
      </c>
      <c r="G739" s="63"/>
      <c r="H739" s="63"/>
      <c r="I739" s="163"/>
      <c r="J739" s="63"/>
      <c r="K739" s="63"/>
      <c r="L739" s="61"/>
      <c r="M739" s="206"/>
      <c r="N739" s="42"/>
      <c r="O739" s="42"/>
      <c r="P739" s="42"/>
      <c r="Q739" s="42"/>
      <c r="R739" s="42"/>
      <c r="S739" s="42"/>
      <c r="T739" s="78"/>
      <c r="AT739" s="24" t="s">
        <v>153</v>
      </c>
      <c r="AU739" s="24" t="s">
        <v>82</v>
      </c>
    </row>
    <row r="740" spans="2:65" s="12" customFormat="1" ht="13.5">
      <c r="B740" s="219"/>
      <c r="C740" s="220"/>
      <c r="D740" s="204" t="s">
        <v>155</v>
      </c>
      <c r="E740" s="221" t="s">
        <v>21</v>
      </c>
      <c r="F740" s="222" t="s">
        <v>1651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 ht="13.5">
      <c r="B741" s="207"/>
      <c r="C741" s="208"/>
      <c r="D741" s="204" t="s">
        <v>155</v>
      </c>
      <c r="E741" s="209" t="s">
        <v>21</v>
      </c>
      <c r="F741" s="210" t="s">
        <v>2600</v>
      </c>
      <c r="G741" s="208"/>
      <c r="H741" s="211">
        <v>10.718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72</v>
      </c>
      <c r="AY741" s="217" t="s">
        <v>144</v>
      </c>
    </row>
    <row r="742" spans="2:65" s="11" customFormat="1" ht="13.5">
      <c r="B742" s="207"/>
      <c r="C742" s="208"/>
      <c r="D742" s="204" t="s">
        <v>155</v>
      </c>
      <c r="E742" s="209" t="s">
        <v>21</v>
      </c>
      <c r="F742" s="210" t="s">
        <v>2601</v>
      </c>
      <c r="G742" s="208"/>
      <c r="H742" s="211">
        <v>2.016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72</v>
      </c>
      <c r="AY742" s="217" t="s">
        <v>144</v>
      </c>
    </row>
    <row r="743" spans="2:65" s="14" customFormat="1" ht="13.5">
      <c r="B743" s="256"/>
      <c r="C743" s="257"/>
      <c r="D743" s="204" t="s">
        <v>155</v>
      </c>
      <c r="E743" s="258" t="s">
        <v>21</v>
      </c>
      <c r="F743" s="259" t="s">
        <v>1074</v>
      </c>
      <c r="G743" s="257"/>
      <c r="H743" s="260">
        <v>12.734</v>
      </c>
      <c r="I743" s="261"/>
      <c r="J743" s="257"/>
      <c r="K743" s="257"/>
      <c r="L743" s="262"/>
      <c r="M743" s="263"/>
      <c r="N743" s="264"/>
      <c r="O743" s="264"/>
      <c r="P743" s="264"/>
      <c r="Q743" s="264"/>
      <c r="R743" s="264"/>
      <c r="S743" s="264"/>
      <c r="T743" s="265"/>
      <c r="AT743" s="266" t="s">
        <v>155</v>
      </c>
      <c r="AU743" s="266" t="s">
        <v>82</v>
      </c>
      <c r="AV743" s="14" t="s">
        <v>161</v>
      </c>
      <c r="AW743" s="14" t="s">
        <v>35</v>
      </c>
      <c r="AX743" s="14" t="s">
        <v>72</v>
      </c>
      <c r="AY743" s="266" t="s">
        <v>144</v>
      </c>
    </row>
    <row r="744" spans="2:65" s="12" customFormat="1" ht="13.5">
      <c r="B744" s="219"/>
      <c r="C744" s="220"/>
      <c r="D744" s="204" t="s">
        <v>155</v>
      </c>
      <c r="E744" s="221" t="s">
        <v>21</v>
      </c>
      <c r="F744" s="222" t="s">
        <v>1676</v>
      </c>
      <c r="G744" s="220"/>
      <c r="H744" s="221" t="s">
        <v>21</v>
      </c>
      <c r="I744" s="223"/>
      <c r="J744" s="220"/>
      <c r="K744" s="220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155</v>
      </c>
      <c r="AU744" s="228" t="s">
        <v>82</v>
      </c>
      <c r="AV744" s="12" t="s">
        <v>80</v>
      </c>
      <c r="AW744" s="12" t="s">
        <v>35</v>
      </c>
      <c r="AX744" s="12" t="s">
        <v>72</v>
      </c>
      <c r="AY744" s="228" t="s">
        <v>144</v>
      </c>
    </row>
    <row r="745" spans="2:65" s="11" customFormat="1" ht="13.5">
      <c r="B745" s="207"/>
      <c r="C745" s="208"/>
      <c r="D745" s="204" t="s">
        <v>155</v>
      </c>
      <c r="E745" s="209" t="s">
        <v>21</v>
      </c>
      <c r="F745" s="210" t="s">
        <v>2610</v>
      </c>
      <c r="G745" s="208"/>
      <c r="H745" s="211">
        <v>306.25</v>
      </c>
      <c r="I745" s="212"/>
      <c r="J745" s="208"/>
      <c r="K745" s="208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155</v>
      </c>
      <c r="AU745" s="217" t="s">
        <v>82</v>
      </c>
      <c r="AV745" s="11" t="s">
        <v>82</v>
      </c>
      <c r="AW745" s="11" t="s">
        <v>35</v>
      </c>
      <c r="AX745" s="11" t="s">
        <v>72</v>
      </c>
      <c r="AY745" s="217" t="s">
        <v>144</v>
      </c>
    </row>
    <row r="746" spans="2:65" s="11" customFormat="1" ht="13.5">
      <c r="B746" s="207"/>
      <c r="C746" s="208"/>
      <c r="D746" s="204" t="s">
        <v>155</v>
      </c>
      <c r="E746" s="209" t="s">
        <v>21</v>
      </c>
      <c r="F746" s="210" t="s">
        <v>2611</v>
      </c>
      <c r="G746" s="208"/>
      <c r="H746" s="211">
        <v>64.8</v>
      </c>
      <c r="I746" s="212"/>
      <c r="J746" s="208"/>
      <c r="K746" s="208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155</v>
      </c>
      <c r="AU746" s="217" t="s">
        <v>82</v>
      </c>
      <c r="AV746" s="11" t="s">
        <v>82</v>
      </c>
      <c r="AW746" s="11" t="s">
        <v>35</v>
      </c>
      <c r="AX746" s="11" t="s">
        <v>72</v>
      </c>
      <c r="AY746" s="217" t="s">
        <v>144</v>
      </c>
    </row>
    <row r="747" spans="2:65" s="11" customFormat="1" ht="13.5">
      <c r="B747" s="207"/>
      <c r="C747" s="208"/>
      <c r="D747" s="204" t="s">
        <v>155</v>
      </c>
      <c r="E747" s="209" t="s">
        <v>21</v>
      </c>
      <c r="F747" s="210" t="s">
        <v>2612</v>
      </c>
      <c r="G747" s="208"/>
      <c r="H747" s="211">
        <v>17.88</v>
      </c>
      <c r="I747" s="212"/>
      <c r="J747" s="208"/>
      <c r="K747" s="208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155</v>
      </c>
      <c r="AU747" s="217" t="s">
        <v>82</v>
      </c>
      <c r="AV747" s="11" t="s">
        <v>82</v>
      </c>
      <c r="AW747" s="11" t="s">
        <v>35</v>
      </c>
      <c r="AX747" s="11" t="s">
        <v>72</v>
      </c>
      <c r="AY747" s="217" t="s">
        <v>144</v>
      </c>
    </row>
    <row r="748" spans="2:65" s="14" customFormat="1" ht="13.5">
      <c r="B748" s="256"/>
      <c r="C748" s="257"/>
      <c r="D748" s="204" t="s">
        <v>155</v>
      </c>
      <c r="E748" s="258" t="s">
        <v>21</v>
      </c>
      <c r="F748" s="259" t="s">
        <v>1074</v>
      </c>
      <c r="G748" s="257"/>
      <c r="H748" s="260">
        <v>388.93</v>
      </c>
      <c r="I748" s="261"/>
      <c r="J748" s="257"/>
      <c r="K748" s="257"/>
      <c r="L748" s="262"/>
      <c r="M748" s="263"/>
      <c r="N748" s="264"/>
      <c r="O748" s="264"/>
      <c r="P748" s="264"/>
      <c r="Q748" s="264"/>
      <c r="R748" s="264"/>
      <c r="S748" s="264"/>
      <c r="T748" s="265"/>
      <c r="AT748" s="266" t="s">
        <v>155</v>
      </c>
      <c r="AU748" s="266" t="s">
        <v>82</v>
      </c>
      <c r="AV748" s="14" t="s">
        <v>161</v>
      </c>
      <c r="AW748" s="14" t="s">
        <v>35</v>
      </c>
      <c r="AX748" s="14" t="s">
        <v>72</v>
      </c>
      <c r="AY748" s="266" t="s">
        <v>144</v>
      </c>
    </row>
    <row r="749" spans="2:65" s="12" customFormat="1" ht="13.5">
      <c r="B749" s="219"/>
      <c r="C749" s="220"/>
      <c r="D749" s="204" t="s">
        <v>155</v>
      </c>
      <c r="E749" s="221" t="s">
        <v>21</v>
      </c>
      <c r="F749" s="222" t="s">
        <v>1680</v>
      </c>
      <c r="G749" s="220"/>
      <c r="H749" s="221" t="s">
        <v>21</v>
      </c>
      <c r="I749" s="223"/>
      <c r="J749" s="220"/>
      <c r="K749" s="220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155</v>
      </c>
      <c r="AU749" s="228" t="s">
        <v>82</v>
      </c>
      <c r="AV749" s="12" t="s">
        <v>80</v>
      </c>
      <c r="AW749" s="12" t="s">
        <v>35</v>
      </c>
      <c r="AX749" s="12" t="s">
        <v>72</v>
      </c>
      <c r="AY749" s="228" t="s">
        <v>144</v>
      </c>
    </row>
    <row r="750" spans="2:65" s="11" customFormat="1" ht="13.5">
      <c r="B750" s="207"/>
      <c r="C750" s="208"/>
      <c r="D750" s="204" t="s">
        <v>155</v>
      </c>
      <c r="E750" s="209" t="s">
        <v>21</v>
      </c>
      <c r="F750" s="210" t="s">
        <v>1681</v>
      </c>
      <c r="G750" s="208"/>
      <c r="H750" s="211">
        <v>0.16400000000000001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155</v>
      </c>
      <c r="AU750" s="217" t="s">
        <v>82</v>
      </c>
      <c r="AV750" s="11" t="s">
        <v>82</v>
      </c>
      <c r="AW750" s="11" t="s">
        <v>35</v>
      </c>
      <c r="AX750" s="11" t="s">
        <v>72</v>
      </c>
      <c r="AY750" s="217" t="s">
        <v>144</v>
      </c>
    </row>
    <row r="751" spans="2:65" s="11" customFormat="1" ht="13.5">
      <c r="B751" s="207"/>
      <c r="C751" s="208"/>
      <c r="D751" s="204" t="s">
        <v>155</v>
      </c>
      <c r="E751" s="209" t="s">
        <v>21</v>
      </c>
      <c r="F751" s="210" t="s">
        <v>2613</v>
      </c>
      <c r="G751" s="208"/>
      <c r="H751" s="211">
        <v>0.24099999999999999</v>
      </c>
      <c r="I751" s="212"/>
      <c r="J751" s="208"/>
      <c r="K751" s="208"/>
      <c r="L751" s="213"/>
      <c r="M751" s="214"/>
      <c r="N751" s="215"/>
      <c r="O751" s="215"/>
      <c r="P751" s="215"/>
      <c r="Q751" s="215"/>
      <c r="R751" s="215"/>
      <c r="S751" s="215"/>
      <c r="T751" s="216"/>
      <c r="AT751" s="217" t="s">
        <v>155</v>
      </c>
      <c r="AU751" s="217" t="s">
        <v>82</v>
      </c>
      <c r="AV751" s="11" t="s">
        <v>82</v>
      </c>
      <c r="AW751" s="11" t="s">
        <v>35</v>
      </c>
      <c r="AX751" s="11" t="s">
        <v>72</v>
      </c>
      <c r="AY751" s="217" t="s">
        <v>144</v>
      </c>
    </row>
    <row r="752" spans="2:65" s="14" customFormat="1" ht="13.5">
      <c r="B752" s="256"/>
      <c r="C752" s="257"/>
      <c r="D752" s="204" t="s">
        <v>155</v>
      </c>
      <c r="E752" s="258" t="s">
        <v>21</v>
      </c>
      <c r="F752" s="259" t="s">
        <v>1074</v>
      </c>
      <c r="G752" s="257"/>
      <c r="H752" s="260">
        <v>0.40500000000000003</v>
      </c>
      <c r="I752" s="261"/>
      <c r="J752" s="257"/>
      <c r="K752" s="257"/>
      <c r="L752" s="262"/>
      <c r="M752" s="263"/>
      <c r="N752" s="264"/>
      <c r="O752" s="264"/>
      <c r="P752" s="264"/>
      <c r="Q752" s="264"/>
      <c r="R752" s="264"/>
      <c r="S752" s="264"/>
      <c r="T752" s="265"/>
      <c r="AT752" s="266" t="s">
        <v>155</v>
      </c>
      <c r="AU752" s="266" t="s">
        <v>82</v>
      </c>
      <c r="AV752" s="14" t="s">
        <v>161</v>
      </c>
      <c r="AW752" s="14" t="s">
        <v>35</v>
      </c>
      <c r="AX752" s="14" t="s">
        <v>72</v>
      </c>
      <c r="AY752" s="266" t="s">
        <v>144</v>
      </c>
    </row>
    <row r="753" spans="2:65" s="13" customFormat="1" ht="13.5">
      <c r="B753" s="245"/>
      <c r="C753" s="246"/>
      <c r="D753" s="204" t="s">
        <v>155</v>
      </c>
      <c r="E753" s="247" t="s">
        <v>21</v>
      </c>
      <c r="F753" s="248" t="s">
        <v>947</v>
      </c>
      <c r="G753" s="246"/>
      <c r="H753" s="249">
        <v>402.06900000000002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AT753" s="255" t="s">
        <v>155</v>
      </c>
      <c r="AU753" s="255" t="s">
        <v>82</v>
      </c>
      <c r="AV753" s="13" t="s">
        <v>151</v>
      </c>
      <c r="AW753" s="13" t="s">
        <v>35</v>
      </c>
      <c r="AX753" s="13" t="s">
        <v>80</v>
      </c>
      <c r="AY753" s="255" t="s">
        <v>144</v>
      </c>
    </row>
    <row r="754" spans="2:65" s="1" customFormat="1" ht="16.5" customHeight="1">
      <c r="B754" s="41"/>
      <c r="C754" s="192" t="s">
        <v>1683</v>
      </c>
      <c r="D754" s="192" t="s">
        <v>146</v>
      </c>
      <c r="E754" s="193" t="s">
        <v>1684</v>
      </c>
      <c r="F754" s="194" t="s">
        <v>1685</v>
      </c>
      <c r="G754" s="195" t="s">
        <v>310</v>
      </c>
      <c r="H754" s="196">
        <v>7639.3109999999997</v>
      </c>
      <c r="I754" s="197"/>
      <c r="J754" s="198">
        <f>ROUND(I754*H754,2)</f>
        <v>0</v>
      </c>
      <c r="K754" s="194" t="s">
        <v>150</v>
      </c>
      <c r="L754" s="61"/>
      <c r="M754" s="199" t="s">
        <v>21</v>
      </c>
      <c r="N754" s="200" t="s">
        <v>43</v>
      </c>
      <c r="O754" s="42"/>
      <c r="P754" s="201">
        <f>O754*H754</f>
        <v>0</v>
      </c>
      <c r="Q754" s="201">
        <v>0</v>
      </c>
      <c r="R754" s="201">
        <f>Q754*H754</f>
        <v>0</v>
      </c>
      <c r="S754" s="201">
        <v>0</v>
      </c>
      <c r="T754" s="202">
        <f>S754*H754</f>
        <v>0</v>
      </c>
      <c r="AR754" s="24" t="s">
        <v>151</v>
      </c>
      <c r="AT754" s="24" t="s">
        <v>146</v>
      </c>
      <c r="AU754" s="24" t="s">
        <v>82</v>
      </c>
      <c r="AY754" s="24" t="s">
        <v>144</v>
      </c>
      <c r="BE754" s="203">
        <f>IF(N754="základní",J754,0)</f>
        <v>0</v>
      </c>
      <c r="BF754" s="203">
        <f>IF(N754="snížená",J754,0)</f>
        <v>0</v>
      </c>
      <c r="BG754" s="203">
        <f>IF(N754="zákl. přenesená",J754,0)</f>
        <v>0</v>
      </c>
      <c r="BH754" s="203">
        <f>IF(N754="sníž. přenesená",J754,0)</f>
        <v>0</v>
      </c>
      <c r="BI754" s="203">
        <f>IF(N754="nulová",J754,0)</f>
        <v>0</v>
      </c>
      <c r="BJ754" s="24" t="s">
        <v>80</v>
      </c>
      <c r="BK754" s="203">
        <f>ROUND(I754*H754,2)</f>
        <v>0</v>
      </c>
      <c r="BL754" s="24" t="s">
        <v>151</v>
      </c>
      <c r="BM754" s="24" t="s">
        <v>2614</v>
      </c>
    </row>
    <row r="755" spans="2:65" s="1" customFormat="1" ht="13.5">
      <c r="B755" s="41"/>
      <c r="C755" s="63"/>
      <c r="D755" s="204" t="s">
        <v>153</v>
      </c>
      <c r="E755" s="63"/>
      <c r="F755" s="205" t="s">
        <v>1685</v>
      </c>
      <c r="G755" s="63"/>
      <c r="H755" s="63"/>
      <c r="I755" s="163"/>
      <c r="J755" s="63"/>
      <c r="K755" s="63"/>
      <c r="L755" s="61"/>
      <c r="M755" s="206"/>
      <c r="N755" s="42"/>
      <c r="O755" s="42"/>
      <c r="P755" s="42"/>
      <c r="Q755" s="42"/>
      <c r="R755" s="42"/>
      <c r="S755" s="42"/>
      <c r="T755" s="78"/>
      <c r="AT755" s="24" t="s">
        <v>153</v>
      </c>
      <c r="AU755" s="24" t="s">
        <v>82</v>
      </c>
    </row>
    <row r="756" spans="2:65" s="11" customFormat="1" ht="13.5">
      <c r="B756" s="207"/>
      <c r="C756" s="208"/>
      <c r="D756" s="204" t="s">
        <v>155</v>
      </c>
      <c r="E756" s="209" t="s">
        <v>21</v>
      </c>
      <c r="F756" s="210" t="s">
        <v>2615</v>
      </c>
      <c r="G756" s="208"/>
      <c r="H756" s="211">
        <v>7639.3109999999997</v>
      </c>
      <c r="I756" s="212"/>
      <c r="J756" s="208"/>
      <c r="K756" s="208"/>
      <c r="L756" s="213"/>
      <c r="M756" s="214"/>
      <c r="N756" s="215"/>
      <c r="O756" s="215"/>
      <c r="P756" s="215"/>
      <c r="Q756" s="215"/>
      <c r="R756" s="215"/>
      <c r="S756" s="215"/>
      <c r="T756" s="216"/>
      <c r="AT756" s="217" t="s">
        <v>155</v>
      </c>
      <c r="AU756" s="217" t="s">
        <v>82</v>
      </c>
      <c r="AV756" s="11" t="s">
        <v>82</v>
      </c>
      <c r="AW756" s="11" t="s">
        <v>35</v>
      </c>
      <c r="AX756" s="11" t="s">
        <v>80</v>
      </c>
      <c r="AY756" s="217" t="s">
        <v>144</v>
      </c>
    </row>
    <row r="757" spans="2:65" s="12" customFormat="1" ht="27">
      <c r="B757" s="219"/>
      <c r="C757" s="220"/>
      <c r="D757" s="204" t="s">
        <v>155</v>
      </c>
      <c r="E757" s="221" t="s">
        <v>21</v>
      </c>
      <c r="F757" s="222" t="s">
        <v>1671</v>
      </c>
      <c r="G757" s="220"/>
      <c r="H757" s="221" t="s">
        <v>21</v>
      </c>
      <c r="I757" s="223"/>
      <c r="J757" s="220"/>
      <c r="K757" s="220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155</v>
      </c>
      <c r="AU757" s="228" t="s">
        <v>82</v>
      </c>
      <c r="AV757" s="12" t="s">
        <v>80</v>
      </c>
      <c r="AW757" s="12" t="s">
        <v>35</v>
      </c>
      <c r="AX757" s="12" t="s">
        <v>72</v>
      </c>
      <c r="AY757" s="228" t="s">
        <v>144</v>
      </c>
    </row>
    <row r="758" spans="2:65" s="1" customFormat="1" ht="16.5" customHeight="1">
      <c r="B758" s="41"/>
      <c r="C758" s="192" t="s">
        <v>1688</v>
      </c>
      <c r="D758" s="192" t="s">
        <v>146</v>
      </c>
      <c r="E758" s="193" t="s">
        <v>1689</v>
      </c>
      <c r="F758" s="194" t="s">
        <v>1690</v>
      </c>
      <c r="G758" s="195" t="s">
        <v>310</v>
      </c>
      <c r="H758" s="196">
        <v>499.12599999999998</v>
      </c>
      <c r="I758" s="197"/>
      <c r="J758" s="198">
        <f>ROUND(I758*H758,2)</f>
        <v>0</v>
      </c>
      <c r="K758" s="194" t="s">
        <v>150</v>
      </c>
      <c r="L758" s="61"/>
      <c r="M758" s="199" t="s">
        <v>21</v>
      </c>
      <c r="N758" s="200" t="s">
        <v>43</v>
      </c>
      <c r="O758" s="42"/>
      <c r="P758" s="201">
        <f>O758*H758</f>
        <v>0</v>
      </c>
      <c r="Q758" s="201">
        <v>0</v>
      </c>
      <c r="R758" s="201">
        <f>Q758*H758</f>
        <v>0</v>
      </c>
      <c r="S758" s="201">
        <v>0</v>
      </c>
      <c r="T758" s="202">
        <f>S758*H758</f>
        <v>0</v>
      </c>
      <c r="AR758" s="24" t="s">
        <v>151</v>
      </c>
      <c r="AT758" s="24" t="s">
        <v>146</v>
      </c>
      <c r="AU758" s="24" t="s">
        <v>82</v>
      </c>
      <c r="AY758" s="24" t="s">
        <v>144</v>
      </c>
      <c r="BE758" s="203">
        <f>IF(N758="základní",J758,0)</f>
        <v>0</v>
      </c>
      <c r="BF758" s="203">
        <f>IF(N758="snížená",J758,0)</f>
        <v>0</v>
      </c>
      <c r="BG758" s="203">
        <f>IF(N758="zákl. přenesená",J758,0)</f>
        <v>0</v>
      </c>
      <c r="BH758" s="203">
        <f>IF(N758="sníž. přenesená",J758,0)</f>
        <v>0</v>
      </c>
      <c r="BI758" s="203">
        <f>IF(N758="nulová",J758,0)</f>
        <v>0</v>
      </c>
      <c r="BJ758" s="24" t="s">
        <v>80</v>
      </c>
      <c r="BK758" s="203">
        <f>ROUND(I758*H758,2)</f>
        <v>0</v>
      </c>
      <c r="BL758" s="24" t="s">
        <v>151</v>
      </c>
      <c r="BM758" s="24" t="s">
        <v>2616</v>
      </c>
    </row>
    <row r="759" spans="2:65" s="1" customFormat="1" ht="13.5">
      <c r="B759" s="41"/>
      <c r="C759" s="63"/>
      <c r="D759" s="204" t="s">
        <v>153</v>
      </c>
      <c r="E759" s="63"/>
      <c r="F759" s="205" t="s">
        <v>1690</v>
      </c>
      <c r="G759" s="63"/>
      <c r="H759" s="63"/>
      <c r="I759" s="163"/>
      <c r="J759" s="63"/>
      <c r="K759" s="63"/>
      <c r="L759" s="61"/>
      <c r="M759" s="206"/>
      <c r="N759" s="42"/>
      <c r="O759" s="42"/>
      <c r="P759" s="42"/>
      <c r="Q759" s="42"/>
      <c r="R759" s="42"/>
      <c r="S759" s="42"/>
      <c r="T759" s="78"/>
      <c r="AT759" s="24" t="s">
        <v>153</v>
      </c>
      <c r="AU759" s="24" t="s">
        <v>82</v>
      </c>
    </row>
    <row r="760" spans="2:65" s="11" customFormat="1" ht="13.5">
      <c r="B760" s="207"/>
      <c r="C760" s="208"/>
      <c r="D760" s="204" t="s">
        <v>155</v>
      </c>
      <c r="E760" s="209" t="s">
        <v>21</v>
      </c>
      <c r="F760" s="210" t="s">
        <v>2617</v>
      </c>
      <c r="G760" s="208"/>
      <c r="H760" s="211">
        <v>402.06900000000002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155</v>
      </c>
      <c r="AU760" s="217" t="s">
        <v>82</v>
      </c>
      <c r="AV760" s="11" t="s">
        <v>82</v>
      </c>
      <c r="AW760" s="11" t="s">
        <v>35</v>
      </c>
      <c r="AX760" s="11" t="s">
        <v>72</v>
      </c>
      <c r="AY760" s="217" t="s">
        <v>144</v>
      </c>
    </row>
    <row r="761" spans="2:65" s="12" customFormat="1" ht="13.5">
      <c r="B761" s="219"/>
      <c r="C761" s="220"/>
      <c r="D761" s="204" t="s">
        <v>155</v>
      </c>
      <c r="E761" s="221" t="s">
        <v>21</v>
      </c>
      <c r="F761" s="222" t="s">
        <v>1693</v>
      </c>
      <c r="G761" s="220"/>
      <c r="H761" s="221" t="s">
        <v>21</v>
      </c>
      <c r="I761" s="223"/>
      <c r="J761" s="220"/>
      <c r="K761" s="220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155</v>
      </c>
      <c r="AU761" s="228" t="s">
        <v>82</v>
      </c>
      <c r="AV761" s="12" t="s">
        <v>80</v>
      </c>
      <c r="AW761" s="12" t="s">
        <v>35</v>
      </c>
      <c r="AX761" s="12" t="s">
        <v>72</v>
      </c>
      <c r="AY761" s="228" t="s">
        <v>144</v>
      </c>
    </row>
    <row r="762" spans="2:65" s="11" customFormat="1" ht="13.5">
      <c r="B762" s="207"/>
      <c r="C762" s="208"/>
      <c r="D762" s="204" t="s">
        <v>155</v>
      </c>
      <c r="E762" s="209" t="s">
        <v>21</v>
      </c>
      <c r="F762" s="210" t="s">
        <v>2618</v>
      </c>
      <c r="G762" s="208"/>
      <c r="H762" s="211">
        <v>97.057000000000002</v>
      </c>
      <c r="I762" s="212"/>
      <c r="J762" s="208"/>
      <c r="K762" s="208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155</v>
      </c>
      <c r="AU762" s="217" t="s">
        <v>82</v>
      </c>
      <c r="AV762" s="11" t="s">
        <v>82</v>
      </c>
      <c r="AW762" s="11" t="s">
        <v>35</v>
      </c>
      <c r="AX762" s="11" t="s">
        <v>72</v>
      </c>
      <c r="AY762" s="217" t="s">
        <v>144</v>
      </c>
    </row>
    <row r="763" spans="2:65" s="13" customFormat="1" ht="13.5">
      <c r="B763" s="245"/>
      <c r="C763" s="246"/>
      <c r="D763" s="204" t="s">
        <v>155</v>
      </c>
      <c r="E763" s="247" t="s">
        <v>21</v>
      </c>
      <c r="F763" s="248" t="s">
        <v>947</v>
      </c>
      <c r="G763" s="246"/>
      <c r="H763" s="249">
        <v>499.12599999999998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AT763" s="255" t="s">
        <v>155</v>
      </c>
      <c r="AU763" s="255" t="s">
        <v>82</v>
      </c>
      <c r="AV763" s="13" t="s">
        <v>151</v>
      </c>
      <c r="AW763" s="13" t="s">
        <v>35</v>
      </c>
      <c r="AX763" s="13" t="s">
        <v>80</v>
      </c>
      <c r="AY763" s="255" t="s">
        <v>144</v>
      </c>
    </row>
    <row r="764" spans="2:65" s="1" customFormat="1" ht="16.5" customHeight="1">
      <c r="B764" s="41"/>
      <c r="C764" s="192" t="s">
        <v>1695</v>
      </c>
      <c r="D764" s="192" t="s">
        <v>146</v>
      </c>
      <c r="E764" s="193" t="s">
        <v>614</v>
      </c>
      <c r="F764" s="194" t="s">
        <v>2241</v>
      </c>
      <c r="G764" s="195" t="s">
        <v>310</v>
      </c>
      <c r="H764" s="196">
        <v>502.98700000000002</v>
      </c>
      <c r="I764" s="197"/>
      <c r="J764" s="198">
        <f>ROUND(I764*H764,2)</f>
        <v>0</v>
      </c>
      <c r="K764" s="194" t="s">
        <v>150</v>
      </c>
      <c r="L764" s="61"/>
      <c r="M764" s="199" t="s">
        <v>21</v>
      </c>
      <c r="N764" s="200" t="s">
        <v>43</v>
      </c>
      <c r="O764" s="42"/>
      <c r="P764" s="201">
        <f>O764*H764</f>
        <v>0</v>
      </c>
      <c r="Q764" s="201">
        <v>0</v>
      </c>
      <c r="R764" s="201">
        <f>Q764*H764</f>
        <v>0</v>
      </c>
      <c r="S764" s="201">
        <v>0</v>
      </c>
      <c r="T764" s="202">
        <f>S764*H764</f>
        <v>0</v>
      </c>
      <c r="AR764" s="24" t="s">
        <v>151</v>
      </c>
      <c r="AT764" s="24" t="s">
        <v>146</v>
      </c>
      <c r="AU764" s="24" t="s">
        <v>82</v>
      </c>
      <c r="AY764" s="24" t="s">
        <v>144</v>
      </c>
      <c r="BE764" s="203">
        <f>IF(N764="základní",J764,0)</f>
        <v>0</v>
      </c>
      <c r="BF764" s="203">
        <f>IF(N764="snížená",J764,0)</f>
        <v>0</v>
      </c>
      <c r="BG764" s="203">
        <f>IF(N764="zákl. přenesená",J764,0)</f>
        <v>0</v>
      </c>
      <c r="BH764" s="203">
        <f>IF(N764="sníž. přenesená",J764,0)</f>
        <v>0</v>
      </c>
      <c r="BI764" s="203">
        <f>IF(N764="nulová",J764,0)</f>
        <v>0</v>
      </c>
      <c r="BJ764" s="24" t="s">
        <v>80</v>
      </c>
      <c r="BK764" s="203">
        <f>ROUND(I764*H764,2)</f>
        <v>0</v>
      </c>
      <c r="BL764" s="24" t="s">
        <v>151</v>
      </c>
      <c r="BM764" s="24" t="s">
        <v>2619</v>
      </c>
    </row>
    <row r="765" spans="2:65" s="1" customFormat="1" ht="13.5">
      <c r="B765" s="41"/>
      <c r="C765" s="63"/>
      <c r="D765" s="204" t="s">
        <v>153</v>
      </c>
      <c r="E765" s="63"/>
      <c r="F765" s="205" t="s">
        <v>2241</v>
      </c>
      <c r="G765" s="63"/>
      <c r="H765" s="63"/>
      <c r="I765" s="163"/>
      <c r="J765" s="63"/>
      <c r="K765" s="63"/>
      <c r="L765" s="61"/>
      <c r="M765" s="206"/>
      <c r="N765" s="42"/>
      <c r="O765" s="42"/>
      <c r="P765" s="42"/>
      <c r="Q765" s="42"/>
      <c r="R765" s="42"/>
      <c r="S765" s="42"/>
      <c r="T765" s="78"/>
      <c r="AT765" s="24" t="s">
        <v>153</v>
      </c>
      <c r="AU765" s="24" t="s">
        <v>82</v>
      </c>
    </row>
    <row r="766" spans="2:65" s="12" customFormat="1" ht="13.5">
      <c r="B766" s="219"/>
      <c r="C766" s="220"/>
      <c r="D766" s="204" t="s">
        <v>155</v>
      </c>
      <c r="E766" s="221" t="s">
        <v>21</v>
      </c>
      <c r="F766" s="222" t="s">
        <v>1660</v>
      </c>
      <c r="G766" s="220"/>
      <c r="H766" s="221" t="s">
        <v>21</v>
      </c>
      <c r="I766" s="223"/>
      <c r="J766" s="220"/>
      <c r="K766" s="220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155</v>
      </c>
      <c r="AU766" s="228" t="s">
        <v>82</v>
      </c>
      <c r="AV766" s="12" t="s">
        <v>80</v>
      </c>
      <c r="AW766" s="12" t="s">
        <v>35</v>
      </c>
      <c r="AX766" s="12" t="s">
        <v>72</v>
      </c>
      <c r="AY766" s="228" t="s">
        <v>144</v>
      </c>
    </row>
    <row r="767" spans="2:65" s="11" customFormat="1" ht="13.5">
      <c r="B767" s="207"/>
      <c r="C767" s="208"/>
      <c r="D767" s="204" t="s">
        <v>155</v>
      </c>
      <c r="E767" s="209" t="s">
        <v>21</v>
      </c>
      <c r="F767" s="210" t="s">
        <v>2620</v>
      </c>
      <c r="G767" s="208"/>
      <c r="H767" s="211">
        <v>114.057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155</v>
      </c>
      <c r="AU767" s="217" t="s">
        <v>82</v>
      </c>
      <c r="AV767" s="11" t="s">
        <v>82</v>
      </c>
      <c r="AW767" s="11" t="s">
        <v>35</v>
      </c>
      <c r="AX767" s="11" t="s">
        <v>72</v>
      </c>
      <c r="AY767" s="217" t="s">
        <v>144</v>
      </c>
    </row>
    <row r="768" spans="2:65" s="14" customFormat="1" ht="13.5">
      <c r="B768" s="256"/>
      <c r="C768" s="257"/>
      <c r="D768" s="204" t="s">
        <v>155</v>
      </c>
      <c r="E768" s="258" t="s">
        <v>21</v>
      </c>
      <c r="F768" s="259" t="s">
        <v>1074</v>
      </c>
      <c r="G768" s="257"/>
      <c r="H768" s="260">
        <v>114.057</v>
      </c>
      <c r="I768" s="261"/>
      <c r="J768" s="257"/>
      <c r="K768" s="257"/>
      <c r="L768" s="262"/>
      <c r="M768" s="263"/>
      <c r="N768" s="264"/>
      <c r="O768" s="264"/>
      <c r="P768" s="264"/>
      <c r="Q768" s="264"/>
      <c r="R768" s="264"/>
      <c r="S768" s="264"/>
      <c r="T768" s="265"/>
      <c r="AT768" s="266" t="s">
        <v>155</v>
      </c>
      <c r="AU768" s="266" t="s">
        <v>82</v>
      </c>
      <c r="AV768" s="14" t="s">
        <v>161</v>
      </c>
      <c r="AW768" s="14" t="s">
        <v>35</v>
      </c>
      <c r="AX768" s="14" t="s">
        <v>72</v>
      </c>
      <c r="AY768" s="266" t="s">
        <v>144</v>
      </c>
    </row>
    <row r="769" spans="2:65" s="12" customFormat="1" ht="13.5">
      <c r="B769" s="219"/>
      <c r="C769" s="220"/>
      <c r="D769" s="204" t="s">
        <v>155</v>
      </c>
      <c r="E769" s="221" t="s">
        <v>21</v>
      </c>
      <c r="F769" s="222" t="s">
        <v>1676</v>
      </c>
      <c r="G769" s="220"/>
      <c r="H769" s="221" t="s">
        <v>21</v>
      </c>
      <c r="I769" s="223"/>
      <c r="J769" s="220"/>
      <c r="K769" s="220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155</v>
      </c>
      <c r="AU769" s="228" t="s">
        <v>82</v>
      </c>
      <c r="AV769" s="12" t="s">
        <v>80</v>
      </c>
      <c r="AW769" s="12" t="s">
        <v>35</v>
      </c>
      <c r="AX769" s="12" t="s">
        <v>72</v>
      </c>
      <c r="AY769" s="228" t="s">
        <v>144</v>
      </c>
    </row>
    <row r="770" spans="2:65" s="11" customFormat="1" ht="13.5">
      <c r="B770" s="207"/>
      <c r="C770" s="208"/>
      <c r="D770" s="204" t="s">
        <v>155</v>
      </c>
      <c r="E770" s="209" t="s">
        <v>21</v>
      </c>
      <c r="F770" s="210" t="s">
        <v>2610</v>
      </c>
      <c r="G770" s="208"/>
      <c r="H770" s="211">
        <v>306.25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155</v>
      </c>
      <c r="AU770" s="217" t="s">
        <v>82</v>
      </c>
      <c r="AV770" s="11" t="s">
        <v>82</v>
      </c>
      <c r="AW770" s="11" t="s">
        <v>35</v>
      </c>
      <c r="AX770" s="11" t="s">
        <v>72</v>
      </c>
      <c r="AY770" s="217" t="s">
        <v>144</v>
      </c>
    </row>
    <row r="771" spans="2:65" s="11" customFormat="1" ht="13.5">
      <c r="B771" s="207"/>
      <c r="C771" s="208"/>
      <c r="D771" s="204" t="s">
        <v>155</v>
      </c>
      <c r="E771" s="209" t="s">
        <v>21</v>
      </c>
      <c r="F771" s="210" t="s">
        <v>2611</v>
      </c>
      <c r="G771" s="208"/>
      <c r="H771" s="211">
        <v>64.8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155</v>
      </c>
      <c r="AU771" s="217" t="s">
        <v>82</v>
      </c>
      <c r="AV771" s="11" t="s">
        <v>82</v>
      </c>
      <c r="AW771" s="11" t="s">
        <v>35</v>
      </c>
      <c r="AX771" s="11" t="s">
        <v>72</v>
      </c>
      <c r="AY771" s="217" t="s">
        <v>144</v>
      </c>
    </row>
    <row r="772" spans="2:65" s="11" customFormat="1" ht="13.5">
      <c r="B772" s="207"/>
      <c r="C772" s="208"/>
      <c r="D772" s="204" t="s">
        <v>155</v>
      </c>
      <c r="E772" s="209" t="s">
        <v>21</v>
      </c>
      <c r="F772" s="210" t="s">
        <v>2612</v>
      </c>
      <c r="G772" s="208"/>
      <c r="H772" s="211">
        <v>17.88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155</v>
      </c>
      <c r="AU772" s="217" t="s">
        <v>82</v>
      </c>
      <c r="AV772" s="11" t="s">
        <v>82</v>
      </c>
      <c r="AW772" s="11" t="s">
        <v>35</v>
      </c>
      <c r="AX772" s="11" t="s">
        <v>72</v>
      </c>
      <c r="AY772" s="217" t="s">
        <v>144</v>
      </c>
    </row>
    <row r="773" spans="2:65" s="14" customFormat="1" ht="13.5">
      <c r="B773" s="256"/>
      <c r="C773" s="257"/>
      <c r="D773" s="204" t="s">
        <v>155</v>
      </c>
      <c r="E773" s="258" t="s">
        <v>21</v>
      </c>
      <c r="F773" s="259" t="s">
        <v>1074</v>
      </c>
      <c r="G773" s="257"/>
      <c r="H773" s="260">
        <v>388.93</v>
      </c>
      <c r="I773" s="261"/>
      <c r="J773" s="257"/>
      <c r="K773" s="257"/>
      <c r="L773" s="262"/>
      <c r="M773" s="263"/>
      <c r="N773" s="264"/>
      <c r="O773" s="264"/>
      <c r="P773" s="264"/>
      <c r="Q773" s="264"/>
      <c r="R773" s="264"/>
      <c r="S773" s="264"/>
      <c r="T773" s="265"/>
      <c r="AT773" s="266" t="s">
        <v>155</v>
      </c>
      <c r="AU773" s="266" t="s">
        <v>82</v>
      </c>
      <c r="AV773" s="14" t="s">
        <v>161</v>
      </c>
      <c r="AW773" s="14" t="s">
        <v>35</v>
      </c>
      <c r="AX773" s="14" t="s">
        <v>72</v>
      </c>
      <c r="AY773" s="266" t="s">
        <v>144</v>
      </c>
    </row>
    <row r="774" spans="2:65" s="13" customFormat="1" ht="13.5">
      <c r="B774" s="245"/>
      <c r="C774" s="246"/>
      <c r="D774" s="204" t="s">
        <v>155</v>
      </c>
      <c r="E774" s="247" t="s">
        <v>21</v>
      </c>
      <c r="F774" s="248" t="s">
        <v>947</v>
      </c>
      <c r="G774" s="246"/>
      <c r="H774" s="249">
        <v>502.98700000000002</v>
      </c>
      <c r="I774" s="250"/>
      <c r="J774" s="246"/>
      <c r="K774" s="246"/>
      <c r="L774" s="251"/>
      <c r="M774" s="252"/>
      <c r="N774" s="253"/>
      <c r="O774" s="253"/>
      <c r="P774" s="253"/>
      <c r="Q774" s="253"/>
      <c r="R774" s="253"/>
      <c r="S774" s="253"/>
      <c r="T774" s="254"/>
      <c r="AT774" s="255" t="s">
        <v>155</v>
      </c>
      <c r="AU774" s="255" t="s">
        <v>82</v>
      </c>
      <c r="AV774" s="13" t="s">
        <v>151</v>
      </c>
      <c r="AW774" s="13" t="s">
        <v>35</v>
      </c>
      <c r="AX774" s="13" t="s">
        <v>80</v>
      </c>
      <c r="AY774" s="255" t="s">
        <v>144</v>
      </c>
    </row>
    <row r="775" spans="2:65" s="10" customFormat="1" ht="29.85" customHeight="1">
      <c r="B775" s="176"/>
      <c r="C775" s="177"/>
      <c r="D775" s="178" t="s">
        <v>71</v>
      </c>
      <c r="E775" s="190" t="s">
        <v>619</v>
      </c>
      <c r="F775" s="190" t="s">
        <v>620</v>
      </c>
      <c r="G775" s="177"/>
      <c r="H775" s="177"/>
      <c r="I775" s="180"/>
      <c r="J775" s="191">
        <f>BK775</f>
        <v>0</v>
      </c>
      <c r="K775" s="177"/>
      <c r="L775" s="182"/>
      <c r="M775" s="183"/>
      <c r="N775" s="184"/>
      <c r="O775" s="184"/>
      <c r="P775" s="185">
        <f>SUM(P776:P777)</f>
        <v>0</v>
      </c>
      <c r="Q775" s="184"/>
      <c r="R775" s="185">
        <f>SUM(R776:R777)</f>
        <v>0</v>
      </c>
      <c r="S775" s="184"/>
      <c r="T775" s="186">
        <f>SUM(T776:T777)</f>
        <v>0</v>
      </c>
      <c r="AR775" s="187" t="s">
        <v>80</v>
      </c>
      <c r="AT775" s="188" t="s">
        <v>71</v>
      </c>
      <c r="AU775" s="188" t="s">
        <v>80</v>
      </c>
      <c r="AY775" s="187" t="s">
        <v>144</v>
      </c>
      <c r="BK775" s="189">
        <f>SUM(BK776:BK777)</f>
        <v>0</v>
      </c>
    </row>
    <row r="776" spans="2:65" s="1" customFormat="1" ht="25.5" customHeight="1">
      <c r="B776" s="41"/>
      <c r="C776" s="192" t="s">
        <v>1697</v>
      </c>
      <c r="D776" s="192" t="s">
        <v>146</v>
      </c>
      <c r="E776" s="193" t="s">
        <v>1698</v>
      </c>
      <c r="F776" s="194" t="s">
        <v>1699</v>
      </c>
      <c r="G776" s="195" t="s">
        <v>310</v>
      </c>
      <c r="H776" s="196">
        <v>905.72500000000002</v>
      </c>
      <c r="I776" s="197"/>
      <c r="J776" s="198">
        <f>ROUND(I776*H776,2)</f>
        <v>0</v>
      </c>
      <c r="K776" s="194" t="s">
        <v>21</v>
      </c>
      <c r="L776" s="61"/>
      <c r="M776" s="199" t="s">
        <v>21</v>
      </c>
      <c r="N776" s="200" t="s">
        <v>43</v>
      </c>
      <c r="O776" s="42"/>
      <c r="P776" s="201">
        <f>O776*H776</f>
        <v>0</v>
      </c>
      <c r="Q776" s="201">
        <v>0</v>
      </c>
      <c r="R776" s="201">
        <f>Q776*H776</f>
        <v>0</v>
      </c>
      <c r="S776" s="201">
        <v>0</v>
      </c>
      <c r="T776" s="202">
        <f>S776*H776</f>
        <v>0</v>
      </c>
      <c r="AR776" s="24" t="s">
        <v>151</v>
      </c>
      <c r="AT776" s="24" t="s">
        <v>146</v>
      </c>
      <c r="AU776" s="24" t="s">
        <v>82</v>
      </c>
      <c r="AY776" s="24" t="s">
        <v>144</v>
      </c>
      <c r="BE776" s="203">
        <f>IF(N776="základní",J776,0)</f>
        <v>0</v>
      </c>
      <c r="BF776" s="203">
        <f>IF(N776="snížená",J776,0)</f>
        <v>0</v>
      </c>
      <c r="BG776" s="203">
        <f>IF(N776="zákl. přenesená",J776,0)</f>
        <v>0</v>
      </c>
      <c r="BH776" s="203">
        <f>IF(N776="sníž. přenesená",J776,0)</f>
        <v>0</v>
      </c>
      <c r="BI776" s="203">
        <f>IF(N776="nulová",J776,0)</f>
        <v>0</v>
      </c>
      <c r="BJ776" s="24" t="s">
        <v>80</v>
      </c>
      <c r="BK776" s="203">
        <f>ROUND(I776*H776,2)</f>
        <v>0</v>
      </c>
      <c r="BL776" s="24" t="s">
        <v>151</v>
      </c>
      <c r="BM776" s="24" t="s">
        <v>2621</v>
      </c>
    </row>
    <row r="777" spans="2:65" s="1" customFormat="1" ht="13.5">
      <c r="B777" s="41"/>
      <c r="C777" s="63"/>
      <c r="D777" s="204" t="s">
        <v>153</v>
      </c>
      <c r="E777" s="63"/>
      <c r="F777" s="205" t="s">
        <v>1699</v>
      </c>
      <c r="G777" s="63"/>
      <c r="H777" s="63"/>
      <c r="I777" s="163"/>
      <c r="J777" s="63"/>
      <c r="K777" s="63"/>
      <c r="L777" s="61"/>
      <c r="M777" s="206"/>
      <c r="N777" s="42"/>
      <c r="O777" s="42"/>
      <c r="P777" s="42"/>
      <c r="Q777" s="42"/>
      <c r="R777" s="42"/>
      <c r="S777" s="42"/>
      <c r="T777" s="78"/>
      <c r="AT777" s="24" t="s">
        <v>153</v>
      </c>
      <c r="AU777" s="24" t="s">
        <v>82</v>
      </c>
    </row>
    <row r="778" spans="2:65" s="10" customFormat="1" ht="37.35" customHeight="1">
      <c r="B778" s="176"/>
      <c r="C778" s="177"/>
      <c r="D778" s="178" t="s">
        <v>71</v>
      </c>
      <c r="E778" s="179" t="s">
        <v>1701</v>
      </c>
      <c r="F778" s="179" t="s">
        <v>2244</v>
      </c>
      <c r="G778" s="177"/>
      <c r="H778" s="177"/>
      <c r="I778" s="180"/>
      <c r="J778" s="181">
        <f>BK778</f>
        <v>0</v>
      </c>
      <c r="K778" s="177"/>
      <c r="L778" s="182"/>
      <c r="M778" s="183"/>
      <c r="N778" s="184"/>
      <c r="O778" s="184"/>
      <c r="P778" s="185">
        <f>P779</f>
        <v>0</v>
      </c>
      <c r="Q778" s="184"/>
      <c r="R778" s="185">
        <f>R779</f>
        <v>1.0980694999999998</v>
      </c>
      <c r="S778" s="184"/>
      <c r="T778" s="186">
        <f>T779</f>
        <v>0</v>
      </c>
      <c r="AR778" s="187" t="s">
        <v>82</v>
      </c>
      <c r="AT778" s="188" t="s">
        <v>71</v>
      </c>
      <c r="AU778" s="188" t="s">
        <v>72</v>
      </c>
      <c r="AY778" s="187" t="s">
        <v>144</v>
      </c>
      <c r="BK778" s="189">
        <f>BK779</f>
        <v>0</v>
      </c>
    </row>
    <row r="779" spans="2:65" s="10" customFormat="1" ht="19.899999999999999" customHeight="1">
      <c r="B779" s="176"/>
      <c r="C779" s="177"/>
      <c r="D779" s="178" t="s">
        <v>71</v>
      </c>
      <c r="E779" s="190" t="s">
        <v>1703</v>
      </c>
      <c r="F779" s="190" t="s">
        <v>1704</v>
      </c>
      <c r="G779" s="177"/>
      <c r="H779" s="177"/>
      <c r="I779" s="180"/>
      <c r="J779" s="191">
        <f>BK779</f>
        <v>0</v>
      </c>
      <c r="K779" s="177"/>
      <c r="L779" s="182"/>
      <c r="M779" s="183"/>
      <c r="N779" s="184"/>
      <c r="O779" s="184"/>
      <c r="P779" s="185">
        <f>SUM(P780:P820)</f>
        <v>0</v>
      </c>
      <c r="Q779" s="184"/>
      <c r="R779" s="185">
        <f>SUM(R780:R820)</f>
        <v>1.0980694999999998</v>
      </c>
      <c r="S779" s="184"/>
      <c r="T779" s="186">
        <f>SUM(T780:T820)</f>
        <v>0</v>
      </c>
      <c r="AR779" s="187" t="s">
        <v>82</v>
      </c>
      <c r="AT779" s="188" t="s">
        <v>71</v>
      </c>
      <c r="AU779" s="188" t="s">
        <v>80</v>
      </c>
      <c r="AY779" s="187" t="s">
        <v>144</v>
      </c>
      <c r="BK779" s="189">
        <f>SUM(BK780:BK820)</f>
        <v>0</v>
      </c>
    </row>
    <row r="780" spans="2:65" s="1" customFormat="1" ht="16.5" customHeight="1">
      <c r="B780" s="41"/>
      <c r="C780" s="192" t="s">
        <v>1705</v>
      </c>
      <c r="D780" s="192" t="s">
        <v>146</v>
      </c>
      <c r="E780" s="193" t="s">
        <v>1706</v>
      </c>
      <c r="F780" s="194" t="s">
        <v>1707</v>
      </c>
      <c r="G780" s="195" t="s">
        <v>149</v>
      </c>
      <c r="H780" s="196">
        <v>229.49</v>
      </c>
      <c r="I780" s="197"/>
      <c r="J780" s="198">
        <f>ROUND(I780*H780,2)</f>
        <v>0</v>
      </c>
      <c r="K780" s="194" t="s">
        <v>150</v>
      </c>
      <c r="L780" s="61"/>
      <c r="M780" s="199" t="s">
        <v>21</v>
      </c>
      <c r="N780" s="200" t="s">
        <v>43</v>
      </c>
      <c r="O780" s="42"/>
      <c r="P780" s="201">
        <f>O780*H780</f>
        <v>0</v>
      </c>
      <c r="Q780" s="201">
        <v>0</v>
      </c>
      <c r="R780" s="201">
        <f>Q780*H780</f>
        <v>0</v>
      </c>
      <c r="S780" s="201">
        <v>0</v>
      </c>
      <c r="T780" s="202">
        <f>S780*H780</f>
        <v>0</v>
      </c>
      <c r="AR780" s="24" t="s">
        <v>253</v>
      </c>
      <c r="AT780" s="24" t="s">
        <v>146</v>
      </c>
      <c r="AU780" s="24" t="s">
        <v>82</v>
      </c>
      <c r="AY780" s="24" t="s">
        <v>144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24" t="s">
        <v>80</v>
      </c>
      <c r="BK780" s="203">
        <f>ROUND(I780*H780,2)</f>
        <v>0</v>
      </c>
      <c r="BL780" s="24" t="s">
        <v>253</v>
      </c>
      <c r="BM780" s="24" t="s">
        <v>2622</v>
      </c>
    </row>
    <row r="781" spans="2:65" s="1" customFormat="1" ht="13.5">
      <c r="B781" s="41"/>
      <c r="C781" s="63"/>
      <c r="D781" s="204" t="s">
        <v>153</v>
      </c>
      <c r="E781" s="63"/>
      <c r="F781" s="205" t="s">
        <v>1707</v>
      </c>
      <c r="G781" s="63"/>
      <c r="H781" s="63"/>
      <c r="I781" s="163"/>
      <c r="J781" s="63"/>
      <c r="K781" s="63"/>
      <c r="L781" s="61"/>
      <c r="M781" s="206"/>
      <c r="N781" s="42"/>
      <c r="O781" s="42"/>
      <c r="P781" s="42"/>
      <c r="Q781" s="42"/>
      <c r="R781" s="42"/>
      <c r="S781" s="42"/>
      <c r="T781" s="78"/>
      <c r="AT781" s="24" t="s">
        <v>153</v>
      </c>
      <c r="AU781" s="24" t="s">
        <v>82</v>
      </c>
    </row>
    <row r="782" spans="2:65" s="12" customFormat="1" ht="13.5">
      <c r="B782" s="219"/>
      <c r="C782" s="220"/>
      <c r="D782" s="204" t="s">
        <v>155</v>
      </c>
      <c r="E782" s="221" t="s">
        <v>21</v>
      </c>
      <c r="F782" s="222" t="s">
        <v>1709</v>
      </c>
      <c r="G782" s="220"/>
      <c r="H782" s="221" t="s">
        <v>21</v>
      </c>
      <c r="I782" s="223"/>
      <c r="J782" s="220"/>
      <c r="K782" s="220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155</v>
      </c>
      <c r="AU782" s="228" t="s">
        <v>82</v>
      </c>
      <c r="AV782" s="12" t="s">
        <v>80</v>
      </c>
      <c r="AW782" s="12" t="s">
        <v>35</v>
      </c>
      <c r="AX782" s="12" t="s">
        <v>72</v>
      </c>
      <c r="AY782" s="228" t="s">
        <v>144</v>
      </c>
    </row>
    <row r="783" spans="2:65" s="11" customFormat="1" ht="13.5">
      <c r="B783" s="207"/>
      <c r="C783" s="208"/>
      <c r="D783" s="204" t="s">
        <v>155</v>
      </c>
      <c r="E783" s="209" t="s">
        <v>21</v>
      </c>
      <c r="F783" s="210" t="s">
        <v>2623</v>
      </c>
      <c r="G783" s="208"/>
      <c r="H783" s="211">
        <v>51.48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72</v>
      </c>
      <c r="AY783" s="217" t="s">
        <v>144</v>
      </c>
    </row>
    <row r="784" spans="2:65" s="11" customFormat="1" ht="13.5">
      <c r="B784" s="207"/>
      <c r="C784" s="208"/>
      <c r="D784" s="204" t="s">
        <v>155</v>
      </c>
      <c r="E784" s="209" t="s">
        <v>21</v>
      </c>
      <c r="F784" s="210" t="s">
        <v>2624</v>
      </c>
      <c r="G784" s="208"/>
      <c r="H784" s="211">
        <v>53.17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155</v>
      </c>
      <c r="AU784" s="217" t="s">
        <v>82</v>
      </c>
      <c r="AV784" s="11" t="s">
        <v>82</v>
      </c>
      <c r="AW784" s="11" t="s">
        <v>35</v>
      </c>
      <c r="AX784" s="11" t="s">
        <v>72</v>
      </c>
      <c r="AY784" s="217" t="s">
        <v>144</v>
      </c>
    </row>
    <row r="785" spans="2:65" s="11" customFormat="1" ht="13.5">
      <c r="B785" s="207"/>
      <c r="C785" s="208"/>
      <c r="D785" s="204" t="s">
        <v>155</v>
      </c>
      <c r="E785" s="209" t="s">
        <v>21</v>
      </c>
      <c r="F785" s="210" t="s">
        <v>2625</v>
      </c>
      <c r="G785" s="208"/>
      <c r="H785" s="211">
        <v>61.395000000000003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155</v>
      </c>
      <c r="AU785" s="217" t="s">
        <v>82</v>
      </c>
      <c r="AV785" s="11" t="s">
        <v>82</v>
      </c>
      <c r="AW785" s="11" t="s">
        <v>35</v>
      </c>
      <c r="AX785" s="11" t="s">
        <v>72</v>
      </c>
      <c r="AY785" s="217" t="s">
        <v>144</v>
      </c>
    </row>
    <row r="786" spans="2:65" s="11" customFormat="1" ht="13.5">
      <c r="B786" s="207"/>
      <c r="C786" s="208"/>
      <c r="D786" s="204" t="s">
        <v>155</v>
      </c>
      <c r="E786" s="209" t="s">
        <v>21</v>
      </c>
      <c r="F786" s="210" t="s">
        <v>2626</v>
      </c>
      <c r="G786" s="208"/>
      <c r="H786" s="211">
        <v>63.445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155</v>
      </c>
      <c r="AU786" s="217" t="s">
        <v>82</v>
      </c>
      <c r="AV786" s="11" t="s">
        <v>82</v>
      </c>
      <c r="AW786" s="11" t="s">
        <v>35</v>
      </c>
      <c r="AX786" s="11" t="s">
        <v>72</v>
      </c>
      <c r="AY786" s="217" t="s">
        <v>144</v>
      </c>
    </row>
    <row r="787" spans="2:65" s="13" customFormat="1" ht="13.5">
      <c r="B787" s="245"/>
      <c r="C787" s="246"/>
      <c r="D787" s="204" t="s">
        <v>155</v>
      </c>
      <c r="E787" s="247" t="s">
        <v>21</v>
      </c>
      <c r="F787" s="248" t="s">
        <v>947</v>
      </c>
      <c r="G787" s="246"/>
      <c r="H787" s="249">
        <v>229.49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AT787" s="255" t="s">
        <v>155</v>
      </c>
      <c r="AU787" s="255" t="s">
        <v>82</v>
      </c>
      <c r="AV787" s="13" t="s">
        <v>151</v>
      </c>
      <c r="AW787" s="13" t="s">
        <v>35</v>
      </c>
      <c r="AX787" s="13" t="s">
        <v>80</v>
      </c>
      <c r="AY787" s="255" t="s">
        <v>144</v>
      </c>
    </row>
    <row r="788" spans="2:65" s="1" customFormat="1" ht="16.5" customHeight="1">
      <c r="B788" s="41"/>
      <c r="C788" s="229" t="s">
        <v>1715</v>
      </c>
      <c r="D788" s="229" t="s">
        <v>273</v>
      </c>
      <c r="E788" s="230" t="s">
        <v>1716</v>
      </c>
      <c r="F788" s="231" t="s">
        <v>1717</v>
      </c>
      <c r="G788" s="232" t="s">
        <v>310</v>
      </c>
      <c r="H788" s="233">
        <v>0.10100000000000001</v>
      </c>
      <c r="I788" s="234"/>
      <c r="J788" s="235">
        <f>ROUND(I788*H788,2)</f>
        <v>0</v>
      </c>
      <c r="K788" s="231" t="s">
        <v>150</v>
      </c>
      <c r="L788" s="236"/>
      <c r="M788" s="237" t="s">
        <v>21</v>
      </c>
      <c r="N788" s="238" t="s">
        <v>43</v>
      </c>
      <c r="O788" s="42"/>
      <c r="P788" s="201">
        <f>O788*H788</f>
        <v>0</v>
      </c>
      <c r="Q788" s="201">
        <v>1</v>
      </c>
      <c r="R788" s="201">
        <f>Q788*H788</f>
        <v>0.10100000000000001</v>
      </c>
      <c r="S788" s="201">
        <v>0</v>
      </c>
      <c r="T788" s="202">
        <f>S788*H788</f>
        <v>0</v>
      </c>
      <c r="AR788" s="24" t="s">
        <v>351</v>
      </c>
      <c r="AT788" s="24" t="s">
        <v>273</v>
      </c>
      <c r="AU788" s="24" t="s">
        <v>82</v>
      </c>
      <c r="AY788" s="24" t="s">
        <v>144</v>
      </c>
      <c r="BE788" s="203">
        <f>IF(N788="základní",J788,0)</f>
        <v>0</v>
      </c>
      <c r="BF788" s="203">
        <f>IF(N788="snížená",J788,0)</f>
        <v>0</v>
      </c>
      <c r="BG788" s="203">
        <f>IF(N788="zákl. přenesená",J788,0)</f>
        <v>0</v>
      </c>
      <c r="BH788" s="203">
        <f>IF(N788="sníž. přenesená",J788,0)</f>
        <v>0</v>
      </c>
      <c r="BI788" s="203">
        <f>IF(N788="nulová",J788,0)</f>
        <v>0</v>
      </c>
      <c r="BJ788" s="24" t="s">
        <v>80</v>
      </c>
      <c r="BK788" s="203">
        <f>ROUND(I788*H788,2)</f>
        <v>0</v>
      </c>
      <c r="BL788" s="24" t="s">
        <v>253</v>
      </c>
      <c r="BM788" s="24" t="s">
        <v>2627</v>
      </c>
    </row>
    <row r="789" spans="2:65" s="1" customFormat="1" ht="13.5">
      <c r="B789" s="41"/>
      <c r="C789" s="63"/>
      <c r="D789" s="204" t="s">
        <v>153</v>
      </c>
      <c r="E789" s="63"/>
      <c r="F789" s="205" t="s">
        <v>1717</v>
      </c>
      <c r="G789" s="63"/>
      <c r="H789" s="63"/>
      <c r="I789" s="163"/>
      <c r="J789" s="63"/>
      <c r="K789" s="63"/>
      <c r="L789" s="61"/>
      <c r="M789" s="206"/>
      <c r="N789" s="42"/>
      <c r="O789" s="42"/>
      <c r="P789" s="42"/>
      <c r="Q789" s="42"/>
      <c r="R789" s="42"/>
      <c r="S789" s="42"/>
      <c r="T789" s="78"/>
      <c r="AT789" s="24" t="s">
        <v>153</v>
      </c>
      <c r="AU789" s="24" t="s">
        <v>82</v>
      </c>
    </row>
    <row r="790" spans="2:65" s="12" customFormat="1" ht="13.5">
      <c r="B790" s="219"/>
      <c r="C790" s="220"/>
      <c r="D790" s="204" t="s">
        <v>155</v>
      </c>
      <c r="E790" s="221" t="s">
        <v>21</v>
      </c>
      <c r="F790" s="222" t="s">
        <v>1719</v>
      </c>
      <c r="G790" s="220"/>
      <c r="H790" s="221" t="s">
        <v>21</v>
      </c>
      <c r="I790" s="223"/>
      <c r="J790" s="220"/>
      <c r="K790" s="220"/>
      <c r="L790" s="224"/>
      <c r="M790" s="225"/>
      <c r="N790" s="226"/>
      <c r="O790" s="226"/>
      <c r="P790" s="226"/>
      <c r="Q790" s="226"/>
      <c r="R790" s="226"/>
      <c r="S790" s="226"/>
      <c r="T790" s="227"/>
      <c r="AT790" s="228" t="s">
        <v>155</v>
      </c>
      <c r="AU790" s="228" t="s">
        <v>82</v>
      </c>
      <c r="AV790" s="12" t="s">
        <v>80</v>
      </c>
      <c r="AW790" s="12" t="s">
        <v>35</v>
      </c>
      <c r="AX790" s="12" t="s">
        <v>72</v>
      </c>
      <c r="AY790" s="228" t="s">
        <v>144</v>
      </c>
    </row>
    <row r="791" spans="2:65" s="11" customFormat="1" ht="13.5">
      <c r="B791" s="207"/>
      <c r="C791" s="208"/>
      <c r="D791" s="204" t="s">
        <v>155</v>
      </c>
      <c r="E791" s="209" t="s">
        <v>21</v>
      </c>
      <c r="F791" s="210" t="s">
        <v>2628</v>
      </c>
      <c r="G791" s="208"/>
      <c r="H791" s="211">
        <v>0.10100000000000001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155</v>
      </c>
      <c r="AU791" s="217" t="s">
        <v>82</v>
      </c>
      <c r="AV791" s="11" t="s">
        <v>82</v>
      </c>
      <c r="AW791" s="11" t="s">
        <v>35</v>
      </c>
      <c r="AX791" s="11" t="s">
        <v>80</v>
      </c>
      <c r="AY791" s="217" t="s">
        <v>144</v>
      </c>
    </row>
    <row r="792" spans="2:65" s="1" customFormat="1" ht="16.5" customHeight="1">
      <c r="B792" s="41"/>
      <c r="C792" s="192" t="s">
        <v>1721</v>
      </c>
      <c r="D792" s="192" t="s">
        <v>146</v>
      </c>
      <c r="E792" s="193" t="s">
        <v>1722</v>
      </c>
      <c r="F792" s="194" t="s">
        <v>1723</v>
      </c>
      <c r="G792" s="195" t="s">
        <v>149</v>
      </c>
      <c r="H792" s="196">
        <v>458.98</v>
      </c>
      <c r="I792" s="197"/>
      <c r="J792" s="198">
        <f>ROUND(I792*H792,2)</f>
        <v>0</v>
      </c>
      <c r="K792" s="194" t="s">
        <v>150</v>
      </c>
      <c r="L792" s="61"/>
      <c r="M792" s="199" t="s">
        <v>21</v>
      </c>
      <c r="N792" s="200" t="s">
        <v>43</v>
      </c>
      <c r="O792" s="42"/>
      <c r="P792" s="201">
        <f>O792*H792</f>
        <v>0</v>
      </c>
      <c r="Q792" s="201">
        <v>0</v>
      </c>
      <c r="R792" s="201">
        <f>Q792*H792</f>
        <v>0</v>
      </c>
      <c r="S792" s="201">
        <v>0</v>
      </c>
      <c r="T792" s="202">
        <f>S792*H792</f>
        <v>0</v>
      </c>
      <c r="AR792" s="24" t="s">
        <v>253</v>
      </c>
      <c r="AT792" s="24" t="s">
        <v>146</v>
      </c>
      <c r="AU792" s="24" t="s">
        <v>82</v>
      </c>
      <c r="AY792" s="24" t="s">
        <v>144</v>
      </c>
      <c r="BE792" s="203">
        <f>IF(N792="základní",J792,0)</f>
        <v>0</v>
      </c>
      <c r="BF792" s="203">
        <f>IF(N792="snížená",J792,0)</f>
        <v>0</v>
      </c>
      <c r="BG792" s="203">
        <f>IF(N792="zákl. přenesená",J792,0)</f>
        <v>0</v>
      </c>
      <c r="BH792" s="203">
        <f>IF(N792="sníž. přenesená",J792,0)</f>
        <v>0</v>
      </c>
      <c r="BI792" s="203">
        <f>IF(N792="nulová",J792,0)</f>
        <v>0</v>
      </c>
      <c r="BJ792" s="24" t="s">
        <v>80</v>
      </c>
      <c r="BK792" s="203">
        <f>ROUND(I792*H792,2)</f>
        <v>0</v>
      </c>
      <c r="BL792" s="24" t="s">
        <v>253</v>
      </c>
      <c r="BM792" s="24" t="s">
        <v>2629</v>
      </c>
    </row>
    <row r="793" spans="2:65" s="1" customFormat="1" ht="13.5">
      <c r="B793" s="41"/>
      <c r="C793" s="63"/>
      <c r="D793" s="204" t="s">
        <v>153</v>
      </c>
      <c r="E793" s="63"/>
      <c r="F793" s="205" t="s">
        <v>1723</v>
      </c>
      <c r="G793" s="63"/>
      <c r="H793" s="63"/>
      <c r="I793" s="163"/>
      <c r="J793" s="63"/>
      <c r="K793" s="63"/>
      <c r="L793" s="61"/>
      <c r="M793" s="206"/>
      <c r="N793" s="42"/>
      <c r="O793" s="42"/>
      <c r="P793" s="42"/>
      <c r="Q793" s="42"/>
      <c r="R793" s="42"/>
      <c r="S793" s="42"/>
      <c r="T793" s="78"/>
      <c r="AT793" s="24" t="s">
        <v>153</v>
      </c>
      <c r="AU793" s="24" t="s">
        <v>82</v>
      </c>
    </row>
    <row r="794" spans="2:65" s="12" customFormat="1" ht="13.5">
      <c r="B794" s="219"/>
      <c r="C794" s="220"/>
      <c r="D794" s="204" t="s">
        <v>155</v>
      </c>
      <c r="E794" s="221" t="s">
        <v>21</v>
      </c>
      <c r="F794" s="222" t="s">
        <v>1709</v>
      </c>
      <c r="G794" s="220"/>
      <c r="H794" s="221" t="s">
        <v>21</v>
      </c>
      <c r="I794" s="223"/>
      <c r="J794" s="220"/>
      <c r="K794" s="220"/>
      <c r="L794" s="224"/>
      <c r="M794" s="225"/>
      <c r="N794" s="226"/>
      <c r="O794" s="226"/>
      <c r="P794" s="226"/>
      <c r="Q794" s="226"/>
      <c r="R794" s="226"/>
      <c r="S794" s="226"/>
      <c r="T794" s="227"/>
      <c r="AT794" s="228" t="s">
        <v>155</v>
      </c>
      <c r="AU794" s="228" t="s">
        <v>82</v>
      </c>
      <c r="AV794" s="12" t="s">
        <v>80</v>
      </c>
      <c r="AW794" s="12" t="s">
        <v>35</v>
      </c>
      <c r="AX794" s="12" t="s">
        <v>72</v>
      </c>
      <c r="AY794" s="228" t="s">
        <v>144</v>
      </c>
    </row>
    <row r="795" spans="2:65" s="12" customFormat="1" ht="13.5">
      <c r="B795" s="219"/>
      <c r="C795" s="220"/>
      <c r="D795" s="204" t="s">
        <v>155</v>
      </c>
      <c r="E795" s="221" t="s">
        <v>21</v>
      </c>
      <c r="F795" s="222" t="s">
        <v>1725</v>
      </c>
      <c r="G795" s="220"/>
      <c r="H795" s="221" t="s">
        <v>21</v>
      </c>
      <c r="I795" s="223"/>
      <c r="J795" s="220"/>
      <c r="K795" s="220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155</v>
      </c>
      <c r="AU795" s="228" t="s">
        <v>82</v>
      </c>
      <c r="AV795" s="12" t="s">
        <v>80</v>
      </c>
      <c r="AW795" s="12" t="s">
        <v>35</v>
      </c>
      <c r="AX795" s="12" t="s">
        <v>72</v>
      </c>
      <c r="AY795" s="228" t="s">
        <v>144</v>
      </c>
    </row>
    <row r="796" spans="2:65" s="11" customFormat="1" ht="13.5">
      <c r="B796" s="207"/>
      <c r="C796" s="208"/>
      <c r="D796" s="204" t="s">
        <v>155</v>
      </c>
      <c r="E796" s="209" t="s">
        <v>21</v>
      </c>
      <c r="F796" s="210" t="s">
        <v>2630</v>
      </c>
      <c r="G796" s="208"/>
      <c r="H796" s="211">
        <v>458.98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" customFormat="1" ht="16.5" customHeight="1">
      <c r="B797" s="41"/>
      <c r="C797" s="229" t="s">
        <v>1727</v>
      </c>
      <c r="D797" s="229" t="s">
        <v>273</v>
      </c>
      <c r="E797" s="230" t="s">
        <v>1728</v>
      </c>
      <c r="F797" s="231" t="s">
        <v>1729</v>
      </c>
      <c r="G797" s="232" t="s">
        <v>310</v>
      </c>
      <c r="H797" s="233">
        <v>0.252</v>
      </c>
      <c r="I797" s="234"/>
      <c r="J797" s="235">
        <f>ROUND(I797*H797,2)</f>
        <v>0</v>
      </c>
      <c r="K797" s="231" t="s">
        <v>150</v>
      </c>
      <c r="L797" s="236"/>
      <c r="M797" s="237" t="s">
        <v>21</v>
      </c>
      <c r="N797" s="238" t="s">
        <v>43</v>
      </c>
      <c r="O797" s="42"/>
      <c r="P797" s="201">
        <f>O797*H797</f>
        <v>0</v>
      </c>
      <c r="Q797" s="201">
        <v>1</v>
      </c>
      <c r="R797" s="201">
        <f>Q797*H797</f>
        <v>0.252</v>
      </c>
      <c r="S797" s="201">
        <v>0</v>
      </c>
      <c r="T797" s="202">
        <f>S797*H797</f>
        <v>0</v>
      </c>
      <c r="AR797" s="24" t="s">
        <v>351</v>
      </c>
      <c r="AT797" s="24" t="s">
        <v>273</v>
      </c>
      <c r="AU797" s="24" t="s">
        <v>82</v>
      </c>
      <c r="AY797" s="24" t="s">
        <v>144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80</v>
      </c>
      <c r="BK797" s="203">
        <f>ROUND(I797*H797,2)</f>
        <v>0</v>
      </c>
      <c r="BL797" s="24" t="s">
        <v>253</v>
      </c>
      <c r="BM797" s="24" t="s">
        <v>2631</v>
      </c>
    </row>
    <row r="798" spans="2:65" s="1" customFormat="1" ht="13.5">
      <c r="B798" s="41"/>
      <c r="C798" s="63"/>
      <c r="D798" s="204" t="s">
        <v>153</v>
      </c>
      <c r="E798" s="63"/>
      <c r="F798" s="205" t="s">
        <v>1729</v>
      </c>
      <c r="G798" s="63"/>
      <c r="H798" s="63"/>
      <c r="I798" s="163"/>
      <c r="J798" s="63"/>
      <c r="K798" s="63"/>
      <c r="L798" s="61"/>
      <c r="M798" s="206"/>
      <c r="N798" s="42"/>
      <c r="O798" s="42"/>
      <c r="P798" s="42"/>
      <c r="Q798" s="42"/>
      <c r="R798" s="42"/>
      <c r="S798" s="42"/>
      <c r="T798" s="78"/>
      <c r="AT798" s="24" t="s">
        <v>153</v>
      </c>
      <c r="AU798" s="24" t="s">
        <v>82</v>
      </c>
    </row>
    <row r="799" spans="2:65" s="12" customFormat="1" ht="13.5">
      <c r="B799" s="219"/>
      <c r="C799" s="220"/>
      <c r="D799" s="204" t="s">
        <v>155</v>
      </c>
      <c r="E799" s="221" t="s">
        <v>21</v>
      </c>
      <c r="F799" s="222" t="s">
        <v>1731</v>
      </c>
      <c r="G799" s="220"/>
      <c r="H799" s="221" t="s">
        <v>21</v>
      </c>
      <c r="I799" s="223"/>
      <c r="J799" s="220"/>
      <c r="K799" s="220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155</v>
      </c>
      <c r="AU799" s="228" t="s">
        <v>82</v>
      </c>
      <c r="AV799" s="12" t="s">
        <v>80</v>
      </c>
      <c r="AW799" s="12" t="s">
        <v>35</v>
      </c>
      <c r="AX799" s="12" t="s">
        <v>72</v>
      </c>
      <c r="AY799" s="228" t="s">
        <v>144</v>
      </c>
    </row>
    <row r="800" spans="2:65" s="11" customFormat="1" ht="13.5">
      <c r="B800" s="207"/>
      <c r="C800" s="208"/>
      <c r="D800" s="204" t="s">
        <v>155</v>
      </c>
      <c r="E800" s="209" t="s">
        <v>21</v>
      </c>
      <c r="F800" s="210" t="s">
        <v>2632</v>
      </c>
      <c r="G800" s="208"/>
      <c r="H800" s="211">
        <v>0.252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82</v>
      </c>
      <c r="AV800" s="11" t="s">
        <v>82</v>
      </c>
      <c r="AW800" s="11" t="s">
        <v>35</v>
      </c>
      <c r="AX800" s="11" t="s">
        <v>80</v>
      </c>
      <c r="AY800" s="217" t="s">
        <v>144</v>
      </c>
    </row>
    <row r="801" spans="2:65" s="1" customFormat="1" ht="25.5" customHeight="1">
      <c r="B801" s="41"/>
      <c r="C801" s="192" t="s">
        <v>1733</v>
      </c>
      <c r="D801" s="192" t="s">
        <v>146</v>
      </c>
      <c r="E801" s="193" t="s">
        <v>1734</v>
      </c>
      <c r="F801" s="194" t="s">
        <v>1735</v>
      </c>
      <c r="G801" s="195" t="s">
        <v>149</v>
      </c>
      <c r="H801" s="196">
        <v>67.599999999999994</v>
      </c>
      <c r="I801" s="197"/>
      <c r="J801" s="198">
        <f>ROUND(I801*H801,2)</f>
        <v>0</v>
      </c>
      <c r="K801" s="194" t="s">
        <v>150</v>
      </c>
      <c r="L801" s="61"/>
      <c r="M801" s="199" t="s">
        <v>21</v>
      </c>
      <c r="N801" s="200" t="s">
        <v>43</v>
      </c>
      <c r="O801" s="42"/>
      <c r="P801" s="201">
        <f>O801*H801</f>
        <v>0</v>
      </c>
      <c r="Q801" s="201">
        <v>0</v>
      </c>
      <c r="R801" s="201">
        <f>Q801*H801</f>
        <v>0</v>
      </c>
      <c r="S801" s="201">
        <v>0</v>
      </c>
      <c r="T801" s="202">
        <f>S801*H801</f>
        <v>0</v>
      </c>
      <c r="AR801" s="24" t="s">
        <v>253</v>
      </c>
      <c r="AT801" s="24" t="s">
        <v>146</v>
      </c>
      <c r="AU801" s="24" t="s">
        <v>82</v>
      </c>
      <c r="AY801" s="24" t="s">
        <v>144</v>
      </c>
      <c r="BE801" s="203">
        <f>IF(N801="základní",J801,0)</f>
        <v>0</v>
      </c>
      <c r="BF801" s="203">
        <f>IF(N801="snížená",J801,0)</f>
        <v>0</v>
      </c>
      <c r="BG801" s="203">
        <f>IF(N801="zákl. přenesená",J801,0)</f>
        <v>0</v>
      </c>
      <c r="BH801" s="203">
        <f>IF(N801="sníž. přenesená",J801,0)</f>
        <v>0</v>
      </c>
      <c r="BI801" s="203">
        <f>IF(N801="nulová",J801,0)</f>
        <v>0</v>
      </c>
      <c r="BJ801" s="24" t="s">
        <v>80</v>
      </c>
      <c r="BK801" s="203">
        <f>ROUND(I801*H801,2)</f>
        <v>0</v>
      </c>
      <c r="BL801" s="24" t="s">
        <v>253</v>
      </c>
      <c r="BM801" s="24" t="s">
        <v>2633</v>
      </c>
    </row>
    <row r="802" spans="2:65" s="1" customFormat="1" ht="13.5">
      <c r="B802" s="41"/>
      <c r="C802" s="63"/>
      <c r="D802" s="204" t="s">
        <v>153</v>
      </c>
      <c r="E802" s="63"/>
      <c r="F802" s="205" t="s">
        <v>1735</v>
      </c>
      <c r="G802" s="63"/>
      <c r="H802" s="63"/>
      <c r="I802" s="163"/>
      <c r="J802" s="63"/>
      <c r="K802" s="63"/>
      <c r="L802" s="61"/>
      <c r="M802" s="206"/>
      <c r="N802" s="42"/>
      <c r="O802" s="42"/>
      <c r="P802" s="42"/>
      <c r="Q802" s="42"/>
      <c r="R802" s="42"/>
      <c r="S802" s="42"/>
      <c r="T802" s="78"/>
      <c r="AT802" s="24" t="s">
        <v>153</v>
      </c>
      <c r="AU802" s="24" t="s">
        <v>82</v>
      </c>
    </row>
    <row r="803" spans="2:65" s="12" customFormat="1" ht="13.5">
      <c r="B803" s="219"/>
      <c r="C803" s="220"/>
      <c r="D803" s="204" t="s">
        <v>155</v>
      </c>
      <c r="E803" s="221" t="s">
        <v>21</v>
      </c>
      <c r="F803" s="222" t="s">
        <v>1737</v>
      </c>
      <c r="G803" s="220"/>
      <c r="H803" s="221" t="s">
        <v>21</v>
      </c>
      <c r="I803" s="223"/>
      <c r="J803" s="220"/>
      <c r="K803" s="220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155</v>
      </c>
      <c r="AU803" s="228" t="s">
        <v>82</v>
      </c>
      <c r="AV803" s="12" t="s">
        <v>80</v>
      </c>
      <c r="AW803" s="12" t="s">
        <v>35</v>
      </c>
      <c r="AX803" s="12" t="s">
        <v>72</v>
      </c>
      <c r="AY803" s="228" t="s">
        <v>144</v>
      </c>
    </row>
    <row r="804" spans="2:65" s="11" customFormat="1" ht="13.5">
      <c r="B804" s="207"/>
      <c r="C804" s="208"/>
      <c r="D804" s="204" t="s">
        <v>155</v>
      </c>
      <c r="E804" s="209" t="s">
        <v>21</v>
      </c>
      <c r="F804" s="210" t="s">
        <v>2634</v>
      </c>
      <c r="G804" s="208"/>
      <c r="H804" s="211">
        <v>67.599999999999994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80</v>
      </c>
      <c r="AY804" s="217" t="s">
        <v>144</v>
      </c>
    </row>
    <row r="805" spans="2:65" s="1" customFormat="1" ht="16.5" customHeight="1">
      <c r="B805" s="41"/>
      <c r="C805" s="229" t="s">
        <v>1739</v>
      </c>
      <c r="D805" s="229" t="s">
        <v>273</v>
      </c>
      <c r="E805" s="230" t="s">
        <v>1740</v>
      </c>
      <c r="F805" s="231" t="s">
        <v>2258</v>
      </c>
      <c r="G805" s="232" t="s">
        <v>149</v>
      </c>
      <c r="H805" s="233">
        <v>77.739999999999995</v>
      </c>
      <c r="I805" s="234"/>
      <c r="J805" s="235">
        <f>ROUND(I805*H805,2)</f>
        <v>0</v>
      </c>
      <c r="K805" s="231" t="s">
        <v>150</v>
      </c>
      <c r="L805" s="236"/>
      <c r="M805" s="237" t="s">
        <v>21</v>
      </c>
      <c r="N805" s="238" t="s">
        <v>43</v>
      </c>
      <c r="O805" s="42"/>
      <c r="P805" s="201">
        <f>O805*H805</f>
        <v>0</v>
      </c>
      <c r="Q805" s="201">
        <v>4.4999999999999997E-3</v>
      </c>
      <c r="R805" s="201">
        <f>Q805*H805</f>
        <v>0.34982999999999997</v>
      </c>
      <c r="S805" s="201">
        <v>0</v>
      </c>
      <c r="T805" s="202">
        <f>S805*H805</f>
        <v>0</v>
      </c>
      <c r="AR805" s="24" t="s">
        <v>351</v>
      </c>
      <c r="AT805" s="24" t="s">
        <v>273</v>
      </c>
      <c r="AU805" s="24" t="s">
        <v>82</v>
      </c>
      <c r="AY805" s="24" t="s">
        <v>144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4" t="s">
        <v>80</v>
      </c>
      <c r="BK805" s="203">
        <f>ROUND(I805*H805,2)</f>
        <v>0</v>
      </c>
      <c r="BL805" s="24" t="s">
        <v>253</v>
      </c>
      <c r="BM805" s="24" t="s">
        <v>2635</v>
      </c>
    </row>
    <row r="806" spans="2:65" s="1" customFormat="1" ht="13.5">
      <c r="B806" s="41"/>
      <c r="C806" s="63"/>
      <c r="D806" s="204" t="s">
        <v>153</v>
      </c>
      <c r="E806" s="63"/>
      <c r="F806" s="205" t="s">
        <v>2258</v>
      </c>
      <c r="G806" s="63"/>
      <c r="H806" s="63"/>
      <c r="I806" s="163"/>
      <c r="J806" s="63"/>
      <c r="K806" s="63"/>
      <c r="L806" s="61"/>
      <c r="M806" s="206"/>
      <c r="N806" s="42"/>
      <c r="O806" s="42"/>
      <c r="P806" s="42"/>
      <c r="Q806" s="42"/>
      <c r="R806" s="42"/>
      <c r="S806" s="42"/>
      <c r="T806" s="78"/>
      <c r="AT806" s="24" t="s">
        <v>153</v>
      </c>
      <c r="AU806" s="24" t="s">
        <v>82</v>
      </c>
    </row>
    <row r="807" spans="2:65" s="11" customFormat="1" ht="13.5">
      <c r="B807" s="207"/>
      <c r="C807" s="208"/>
      <c r="D807" s="204" t="s">
        <v>155</v>
      </c>
      <c r="E807" s="209" t="s">
        <v>21</v>
      </c>
      <c r="F807" s="210" t="s">
        <v>2636</v>
      </c>
      <c r="G807" s="208"/>
      <c r="H807" s="211">
        <v>77.739999999999995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80</v>
      </c>
      <c r="AY807" s="217" t="s">
        <v>144</v>
      </c>
    </row>
    <row r="808" spans="2:65" s="1" customFormat="1" ht="25.5" customHeight="1">
      <c r="B808" s="41"/>
      <c r="C808" s="192" t="s">
        <v>1744</v>
      </c>
      <c r="D808" s="192" t="s">
        <v>146</v>
      </c>
      <c r="E808" s="193" t="s">
        <v>1745</v>
      </c>
      <c r="F808" s="194" t="s">
        <v>1746</v>
      </c>
      <c r="G808" s="195" t="s">
        <v>149</v>
      </c>
      <c r="H808" s="196">
        <v>76.375</v>
      </c>
      <c r="I808" s="197"/>
      <c r="J808" s="198">
        <f>ROUND(I808*H808,2)</f>
        <v>0</v>
      </c>
      <c r="K808" s="194" t="s">
        <v>150</v>
      </c>
      <c r="L808" s="61"/>
      <c r="M808" s="199" t="s">
        <v>21</v>
      </c>
      <c r="N808" s="200" t="s">
        <v>43</v>
      </c>
      <c r="O808" s="42"/>
      <c r="P808" s="201">
        <f>O808*H808</f>
        <v>0</v>
      </c>
      <c r="Q808" s="201">
        <v>0</v>
      </c>
      <c r="R808" s="201">
        <f>Q808*H808</f>
        <v>0</v>
      </c>
      <c r="S808" s="201">
        <v>0</v>
      </c>
      <c r="T808" s="202">
        <f>S808*H808</f>
        <v>0</v>
      </c>
      <c r="AR808" s="24" t="s">
        <v>253</v>
      </c>
      <c r="AT808" s="24" t="s">
        <v>146</v>
      </c>
      <c r="AU808" s="24" t="s">
        <v>82</v>
      </c>
      <c r="AY808" s="24" t="s">
        <v>144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253</v>
      </c>
      <c r="BM808" s="24" t="s">
        <v>2637</v>
      </c>
    </row>
    <row r="809" spans="2:65" s="1" customFormat="1" ht="13.5">
      <c r="B809" s="41"/>
      <c r="C809" s="63"/>
      <c r="D809" s="204" t="s">
        <v>153</v>
      </c>
      <c r="E809" s="63"/>
      <c r="F809" s="205" t="s">
        <v>1746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153</v>
      </c>
      <c r="AU809" s="24" t="s">
        <v>82</v>
      </c>
    </row>
    <row r="810" spans="2:65" s="12" customFormat="1" ht="13.5">
      <c r="B810" s="219"/>
      <c r="C810" s="220"/>
      <c r="D810" s="204" t="s">
        <v>155</v>
      </c>
      <c r="E810" s="221" t="s">
        <v>21</v>
      </c>
      <c r="F810" s="222" t="s">
        <v>1748</v>
      </c>
      <c r="G810" s="220"/>
      <c r="H810" s="221" t="s">
        <v>21</v>
      </c>
      <c r="I810" s="223"/>
      <c r="J810" s="220"/>
      <c r="K810" s="220"/>
      <c r="L810" s="224"/>
      <c r="M810" s="225"/>
      <c r="N810" s="226"/>
      <c r="O810" s="226"/>
      <c r="P810" s="226"/>
      <c r="Q810" s="226"/>
      <c r="R810" s="226"/>
      <c r="S810" s="226"/>
      <c r="T810" s="227"/>
      <c r="AT810" s="228" t="s">
        <v>155</v>
      </c>
      <c r="AU810" s="228" t="s">
        <v>82</v>
      </c>
      <c r="AV810" s="12" t="s">
        <v>80</v>
      </c>
      <c r="AW810" s="12" t="s">
        <v>35</v>
      </c>
      <c r="AX810" s="12" t="s">
        <v>72</v>
      </c>
      <c r="AY810" s="228" t="s">
        <v>144</v>
      </c>
    </row>
    <row r="811" spans="2:65" s="11" customFormat="1" ht="13.5">
      <c r="B811" s="207"/>
      <c r="C811" s="208"/>
      <c r="D811" s="204" t="s">
        <v>155</v>
      </c>
      <c r="E811" s="209" t="s">
        <v>21</v>
      </c>
      <c r="F811" s="210" t="s">
        <v>2638</v>
      </c>
      <c r="G811" s="208"/>
      <c r="H811" s="211">
        <v>13.65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155</v>
      </c>
      <c r="AU811" s="217" t="s">
        <v>82</v>
      </c>
      <c r="AV811" s="11" t="s">
        <v>82</v>
      </c>
      <c r="AW811" s="11" t="s">
        <v>35</v>
      </c>
      <c r="AX811" s="11" t="s">
        <v>72</v>
      </c>
      <c r="AY811" s="217" t="s">
        <v>144</v>
      </c>
    </row>
    <row r="812" spans="2:65" s="11" customFormat="1" ht="13.5">
      <c r="B812" s="207"/>
      <c r="C812" s="208"/>
      <c r="D812" s="204" t="s">
        <v>155</v>
      </c>
      <c r="E812" s="209" t="s">
        <v>21</v>
      </c>
      <c r="F812" s="210" t="s">
        <v>2639</v>
      </c>
      <c r="G812" s="208"/>
      <c r="H812" s="211">
        <v>31.125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155</v>
      </c>
      <c r="AU812" s="217" t="s">
        <v>82</v>
      </c>
      <c r="AV812" s="11" t="s">
        <v>82</v>
      </c>
      <c r="AW812" s="11" t="s">
        <v>35</v>
      </c>
      <c r="AX812" s="11" t="s">
        <v>72</v>
      </c>
      <c r="AY812" s="217" t="s">
        <v>144</v>
      </c>
    </row>
    <row r="813" spans="2:65" s="11" customFormat="1" ht="13.5">
      <c r="B813" s="207"/>
      <c r="C813" s="208"/>
      <c r="D813" s="204" t="s">
        <v>155</v>
      </c>
      <c r="E813" s="209" t="s">
        <v>21</v>
      </c>
      <c r="F813" s="210" t="s">
        <v>2264</v>
      </c>
      <c r="G813" s="208"/>
      <c r="H813" s="211">
        <v>17.100000000000001</v>
      </c>
      <c r="I813" s="212"/>
      <c r="J813" s="208"/>
      <c r="K813" s="208"/>
      <c r="L813" s="213"/>
      <c r="M813" s="214"/>
      <c r="N813" s="215"/>
      <c r="O813" s="215"/>
      <c r="P813" s="215"/>
      <c r="Q813" s="215"/>
      <c r="R813" s="215"/>
      <c r="S813" s="215"/>
      <c r="T813" s="216"/>
      <c r="AT813" s="217" t="s">
        <v>155</v>
      </c>
      <c r="AU813" s="217" t="s">
        <v>82</v>
      </c>
      <c r="AV813" s="11" t="s">
        <v>82</v>
      </c>
      <c r="AW813" s="11" t="s">
        <v>35</v>
      </c>
      <c r="AX813" s="11" t="s">
        <v>72</v>
      </c>
      <c r="AY813" s="217" t="s">
        <v>144</v>
      </c>
    </row>
    <row r="814" spans="2:65" s="11" customFormat="1" ht="13.5">
      <c r="B814" s="207"/>
      <c r="C814" s="208"/>
      <c r="D814" s="204" t="s">
        <v>155</v>
      </c>
      <c r="E814" s="209" t="s">
        <v>21</v>
      </c>
      <c r="F814" s="210" t="s">
        <v>2640</v>
      </c>
      <c r="G814" s="208"/>
      <c r="H814" s="211">
        <v>14.5</v>
      </c>
      <c r="I814" s="212"/>
      <c r="J814" s="208"/>
      <c r="K814" s="208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155</v>
      </c>
      <c r="AU814" s="217" t="s">
        <v>82</v>
      </c>
      <c r="AV814" s="11" t="s">
        <v>82</v>
      </c>
      <c r="AW814" s="11" t="s">
        <v>35</v>
      </c>
      <c r="AX814" s="11" t="s">
        <v>72</v>
      </c>
      <c r="AY814" s="217" t="s">
        <v>144</v>
      </c>
    </row>
    <row r="815" spans="2:65" s="13" customFormat="1" ht="13.5">
      <c r="B815" s="245"/>
      <c r="C815" s="246"/>
      <c r="D815" s="204" t="s">
        <v>155</v>
      </c>
      <c r="E815" s="247" t="s">
        <v>21</v>
      </c>
      <c r="F815" s="248" t="s">
        <v>947</v>
      </c>
      <c r="G815" s="246"/>
      <c r="H815" s="249">
        <v>76.375</v>
      </c>
      <c r="I815" s="250"/>
      <c r="J815" s="246"/>
      <c r="K815" s="246"/>
      <c r="L815" s="251"/>
      <c r="M815" s="252"/>
      <c r="N815" s="253"/>
      <c r="O815" s="253"/>
      <c r="P815" s="253"/>
      <c r="Q815" s="253"/>
      <c r="R815" s="253"/>
      <c r="S815" s="253"/>
      <c r="T815" s="254"/>
      <c r="AT815" s="255" t="s">
        <v>155</v>
      </c>
      <c r="AU815" s="255" t="s">
        <v>82</v>
      </c>
      <c r="AV815" s="13" t="s">
        <v>151</v>
      </c>
      <c r="AW815" s="13" t="s">
        <v>35</v>
      </c>
      <c r="AX815" s="13" t="s">
        <v>80</v>
      </c>
      <c r="AY815" s="255" t="s">
        <v>144</v>
      </c>
    </row>
    <row r="816" spans="2:65" s="1" customFormat="1" ht="16.5" customHeight="1">
      <c r="B816" s="41"/>
      <c r="C816" s="229" t="s">
        <v>1753</v>
      </c>
      <c r="D816" s="229" t="s">
        <v>273</v>
      </c>
      <c r="E816" s="230" t="s">
        <v>1740</v>
      </c>
      <c r="F816" s="231" t="s">
        <v>2258</v>
      </c>
      <c r="G816" s="232" t="s">
        <v>149</v>
      </c>
      <c r="H816" s="233">
        <v>87.831000000000003</v>
      </c>
      <c r="I816" s="234"/>
      <c r="J816" s="235">
        <f>ROUND(I816*H816,2)</f>
        <v>0</v>
      </c>
      <c r="K816" s="231" t="s">
        <v>150</v>
      </c>
      <c r="L816" s="236"/>
      <c r="M816" s="237" t="s">
        <v>21</v>
      </c>
      <c r="N816" s="238" t="s">
        <v>43</v>
      </c>
      <c r="O816" s="42"/>
      <c r="P816" s="201">
        <f>O816*H816</f>
        <v>0</v>
      </c>
      <c r="Q816" s="201">
        <v>4.4999999999999997E-3</v>
      </c>
      <c r="R816" s="201">
        <f>Q816*H816</f>
        <v>0.39523949999999997</v>
      </c>
      <c r="S816" s="201">
        <v>0</v>
      </c>
      <c r="T816" s="202">
        <f>S816*H816</f>
        <v>0</v>
      </c>
      <c r="AR816" s="24" t="s">
        <v>351</v>
      </c>
      <c r="AT816" s="24" t="s">
        <v>273</v>
      </c>
      <c r="AU816" s="24" t="s">
        <v>82</v>
      </c>
      <c r="AY816" s="24" t="s">
        <v>144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80</v>
      </c>
      <c r="BK816" s="203">
        <f>ROUND(I816*H816,2)</f>
        <v>0</v>
      </c>
      <c r="BL816" s="24" t="s">
        <v>253</v>
      </c>
      <c r="BM816" s="24" t="s">
        <v>2641</v>
      </c>
    </row>
    <row r="817" spans="2:65" s="1" customFormat="1" ht="13.5">
      <c r="B817" s="41"/>
      <c r="C817" s="63"/>
      <c r="D817" s="204" t="s">
        <v>153</v>
      </c>
      <c r="E817" s="63"/>
      <c r="F817" s="205" t="s">
        <v>2258</v>
      </c>
      <c r="G817" s="63"/>
      <c r="H817" s="63"/>
      <c r="I817" s="163"/>
      <c r="J817" s="63"/>
      <c r="K817" s="63"/>
      <c r="L817" s="61"/>
      <c r="M817" s="206"/>
      <c r="N817" s="42"/>
      <c r="O817" s="42"/>
      <c r="P817" s="42"/>
      <c r="Q817" s="42"/>
      <c r="R817" s="42"/>
      <c r="S817" s="42"/>
      <c r="T817" s="78"/>
      <c r="AT817" s="24" t="s">
        <v>153</v>
      </c>
      <c r="AU817" s="24" t="s">
        <v>82</v>
      </c>
    </row>
    <row r="818" spans="2:65" s="11" customFormat="1" ht="13.5">
      <c r="B818" s="207"/>
      <c r="C818" s="208"/>
      <c r="D818" s="204" t="s">
        <v>155</v>
      </c>
      <c r="E818" s="209" t="s">
        <v>21</v>
      </c>
      <c r="F818" s="210" t="s">
        <v>2642</v>
      </c>
      <c r="G818" s="208"/>
      <c r="H818" s="211">
        <v>87.831000000000003</v>
      </c>
      <c r="I818" s="212"/>
      <c r="J818" s="208"/>
      <c r="K818" s="208"/>
      <c r="L818" s="213"/>
      <c r="M818" s="214"/>
      <c r="N818" s="215"/>
      <c r="O818" s="215"/>
      <c r="P818" s="215"/>
      <c r="Q818" s="215"/>
      <c r="R818" s="215"/>
      <c r="S818" s="215"/>
      <c r="T818" s="216"/>
      <c r="AT818" s="217" t="s">
        <v>155</v>
      </c>
      <c r="AU818" s="217" t="s">
        <v>82</v>
      </c>
      <c r="AV818" s="11" t="s">
        <v>82</v>
      </c>
      <c r="AW818" s="11" t="s">
        <v>35</v>
      </c>
      <c r="AX818" s="11" t="s">
        <v>80</v>
      </c>
      <c r="AY818" s="217" t="s">
        <v>144</v>
      </c>
    </row>
    <row r="819" spans="2:65" s="1" customFormat="1" ht="25.5" customHeight="1">
      <c r="B819" s="41"/>
      <c r="C819" s="192" t="s">
        <v>1756</v>
      </c>
      <c r="D819" s="192" t="s">
        <v>146</v>
      </c>
      <c r="E819" s="193" t="s">
        <v>1757</v>
      </c>
      <c r="F819" s="194" t="s">
        <v>1758</v>
      </c>
      <c r="G819" s="195" t="s">
        <v>310</v>
      </c>
      <c r="H819" s="196">
        <v>1.0980000000000001</v>
      </c>
      <c r="I819" s="197"/>
      <c r="J819" s="198">
        <f>ROUND(I819*H819,2)</f>
        <v>0</v>
      </c>
      <c r="K819" s="194" t="s">
        <v>150</v>
      </c>
      <c r="L819" s="61"/>
      <c r="M819" s="199" t="s">
        <v>21</v>
      </c>
      <c r="N819" s="200" t="s">
        <v>43</v>
      </c>
      <c r="O819" s="42"/>
      <c r="P819" s="201">
        <f>O819*H819</f>
        <v>0</v>
      </c>
      <c r="Q819" s="201">
        <v>0</v>
      </c>
      <c r="R819" s="201">
        <f>Q819*H819</f>
        <v>0</v>
      </c>
      <c r="S819" s="201">
        <v>0</v>
      </c>
      <c r="T819" s="202">
        <f>S819*H819</f>
        <v>0</v>
      </c>
      <c r="AR819" s="24" t="s">
        <v>253</v>
      </c>
      <c r="AT819" s="24" t="s">
        <v>146</v>
      </c>
      <c r="AU819" s="24" t="s">
        <v>82</v>
      </c>
      <c r="AY819" s="24" t="s">
        <v>144</v>
      </c>
      <c r="BE819" s="203">
        <f>IF(N819="základní",J819,0)</f>
        <v>0</v>
      </c>
      <c r="BF819" s="203">
        <f>IF(N819="snížená",J819,0)</f>
        <v>0</v>
      </c>
      <c r="BG819" s="203">
        <f>IF(N819="zákl. přenesená",J819,0)</f>
        <v>0</v>
      </c>
      <c r="BH819" s="203">
        <f>IF(N819="sníž. přenesená",J819,0)</f>
        <v>0</v>
      </c>
      <c r="BI819" s="203">
        <f>IF(N819="nulová",J819,0)</f>
        <v>0</v>
      </c>
      <c r="BJ819" s="24" t="s">
        <v>80</v>
      </c>
      <c r="BK819" s="203">
        <f>ROUND(I819*H819,2)</f>
        <v>0</v>
      </c>
      <c r="BL819" s="24" t="s">
        <v>253</v>
      </c>
      <c r="BM819" s="24" t="s">
        <v>2643</v>
      </c>
    </row>
    <row r="820" spans="2:65" s="1" customFormat="1" ht="13.5">
      <c r="B820" s="41"/>
      <c r="C820" s="63"/>
      <c r="D820" s="204" t="s">
        <v>153</v>
      </c>
      <c r="E820" s="63"/>
      <c r="F820" s="205" t="s">
        <v>1758</v>
      </c>
      <c r="G820" s="63"/>
      <c r="H820" s="63"/>
      <c r="I820" s="163"/>
      <c r="J820" s="63"/>
      <c r="K820" s="63"/>
      <c r="L820" s="61"/>
      <c r="M820" s="206"/>
      <c r="N820" s="42"/>
      <c r="O820" s="42"/>
      <c r="P820" s="42"/>
      <c r="Q820" s="42"/>
      <c r="R820" s="42"/>
      <c r="S820" s="42"/>
      <c r="T820" s="78"/>
      <c r="AT820" s="24" t="s">
        <v>153</v>
      </c>
      <c r="AU820" s="24" t="s">
        <v>82</v>
      </c>
    </row>
    <row r="821" spans="2:65" s="10" customFormat="1" ht="37.35" customHeight="1">
      <c r="B821" s="176"/>
      <c r="C821" s="177"/>
      <c r="D821" s="178" t="s">
        <v>71</v>
      </c>
      <c r="E821" s="179" t="s">
        <v>273</v>
      </c>
      <c r="F821" s="179" t="s">
        <v>1760</v>
      </c>
      <c r="G821" s="177"/>
      <c r="H821" s="177"/>
      <c r="I821" s="180"/>
      <c r="J821" s="181">
        <f>BK821</f>
        <v>0</v>
      </c>
      <c r="K821" s="177"/>
      <c r="L821" s="182"/>
      <c r="M821" s="183"/>
      <c r="N821" s="184"/>
      <c r="O821" s="184"/>
      <c r="P821" s="185">
        <f>P822</f>
        <v>0</v>
      </c>
      <c r="Q821" s="184"/>
      <c r="R821" s="185">
        <f>R822</f>
        <v>0</v>
      </c>
      <c r="S821" s="184"/>
      <c r="T821" s="186">
        <f>T822</f>
        <v>0</v>
      </c>
      <c r="AR821" s="187" t="s">
        <v>161</v>
      </c>
      <c r="AT821" s="188" t="s">
        <v>71</v>
      </c>
      <c r="AU821" s="188" t="s">
        <v>72</v>
      </c>
      <c r="AY821" s="187" t="s">
        <v>144</v>
      </c>
      <c r="BK821" s="189">
        <f>BK822</f>
        <v>0</v>
      </c>
    </row>
    <row r="822" spans="2:65" s="10" customFormat="1" ht="19.899999999999999" customHeight="1">
      <c r="B822" s="176"/>
      <c r="C822" s="177"/>
      <c r="D822" s="178" t="s">
        <v>71</v>
      </c>
      <c r="E822" s="190" t="s">
        <v>1761</v>
      </c>
      <c r="F822" s="190" t="s">
        <v>1762</v>
      </c>
      <c r="G822" s="177"/>
      <c r="H822" s="177"/>
      <c r="I822" s="180"/>
      <c r="J822" s="191">
        <f>BK822</f>
        <v>0</v>
      </c>
      <c r="K822" s="177"/>
      <c r="L822" s="182"/>
      <c r="M822" s="183"/>
      <c r="N822" s="184"/>
      <c r="O822" s="184"/>
      <c r="P822" s="185">
        <f>SUM(P823:P828)</f>
        <v>0</v>
      </c>
      <c r="Q822" s="184"/>
      <c r="R822" s="185">
        <f>SUM(R823:R828)</f>
        <v>0</v>
      </c>
      <c r="S822" s="184"/>
      <c r="T822" s="186">
        <f>SUM(T823:T828)</f>
        <v>0</v>
      </c>
      <c r="AR822" s="187" t="s">
        <v>161</v>
      </c>
      <c r="AT822" s="188" t="s">
        <v>71</v>
      </c>
      <c r="AU822" s="188" t="s">
        <v>80</v>
      </c>
      <c r="AY822" s="187" t="s">
        <v>144</v>
      </c>
      <c r="BK822" s="189">
        <f>SUM(BK823:BK828)</f>
        <v>0</v>
      </c>
    </row>
    <row r="823" spans="2:65" s="1" customFormat="1" ht="16.5" customHeight="1">
      <c r="B823" s="41"/>
      <c r="C823" s="192" t="s">
        <v>1763</v>
      </c>
      <c r="D823" s="192" t="s">
        <v>146</v>
      </c>
      <c r="E823" s="193" t="s">
        <v>1764</v>
      </c>
      <c r="F823" s="194" t="s">
        <v>1765</v>
      </c>
      <c r="G823" s="195" t="s">
        <v>518</v>
      </c>
      <c r="H823" s="196">
        <v>1</v>
      </c>
      <c r="I823" s="197"/>
      <c r="J823" s="198">
        <f>ROUND(I823*H823,2)</f>
        <v>0</v>
      </c>
      <c r="K823" s="194" t="s">
        <v>150</v>
      </c>
      <c r="L823" s="61"/>
      <c r="M823" s="199" t="s">
        <v>21</v>
      </c>
      <c r="N823" s="200" t="s">
        <v>43</v>
      </c>
      <c r="O823" s="4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AR823" s="24" t="s">
        <v>556</v>
      </c>
      <c r="AT823" s="24" t="s">
        <v>146</v>
      </c>
      <c r="AU823" s="24" t="s">
        <v>82</v>
      </c>
      <c r="AY823" s="24" t="s">
        <v>144</v>
      </c>
      <c r="BE823" s="203">
        <f>IF(N823="základní",J823,0)</f>
        <v>0</v>
      </c>
      <c r="BF823" s="203">
        <f>IF(N823="snížená",J823,0)</f>
        <v>0</v>
      </c>
      <c r="BG823" s="203">
        <f>IF(N823="zákl. přenesená",J823,0)</f>
        <v>0</v>
      </c>
      <c r="BH823" s="203">
        <f>IF(N823="sníž. přenesená",J823,0)</f>
        <v>0</v>
      </c>
      <c r="BI823" s="203">
        <f>IF(N823="nulová",J823,0)</f>
        <v>0</v>
      </c>
      <c r="BJ823" s="24" t="s">
        <v>80</v>
      </c>
      <c r="BK823" s="203">
        <f>ROUND(I823*H823,2)</f>
        <v>0</v>
      </c>
      <c r="BL823" s="24" t="s">
        <v>556</v>
      </c>
      <c r="BM823" s="24" t="s">
        <v>2644</v>
      </c>
    </row>
    <row r="824" spans="2:65" s="1" customFormat="1" ht="13.5">
      <c r="B824" s="41"/>
      <c r="C824" s="63"/>
      <c r="D824" s="204" t="s">
        <v>153</v>
      </c>
      <c r="E824" s="63"/>
      <c r="F824" s="205" t="s">
        <v>1765</v>
      </c>
      <c r="G824" s="63"/>
      <c r="H824" s="63"/>
      <c r="I824" s="163"/>
      <c r="J824" s="63"/>
      <c r="K824" s="63"/>
      <c r="L824" s="61"/>
      <c r="M824" s="206"/>
      <c r="N824" s="42"/>
      <c r="O824" s="42"/>
      <c r="P824" s="42"/>
      <c r="Q824" s="42"/>
      <c r="R824" s="42"/>
      <c r="S824" s="42"/>
      <c r="T824" s="78"/>
      <c r="AT824" s="24" t="s">
        <v>153</v>
      </c>
      <c r="AU824" s="24" t="s">
        <v>82</v>
      </c>
    </row>
    <row r="825" spans="2:65" s="11" customFormat="1" ht="13.5">
      <c r="B825" s="207"/>
      <c r="C825" s="208"/>
      <c r="D825" s="204" t="s">
        <v>155</v>
      </c>
      <c r="E825" s="209" t="s">
        <v>21</v>
      </c>
      <c r="F825" s="210" t="s">
        <v>80</v>
      </c>
      <c r="G825" s="208"/>
      <c r="H825" s="211">
        <v>1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155</v>
      </c>
      <c r="AU825" s="217" t="s">
        <v>82</v>
      </c>
      <c r="AV825" s="11" t="s">
        <v>82</v>
      </c>
      <c r="AW825" s="11" t="s">
        <v>35</v>
      </c>
      <c r="AX825" s="11" t="s">
        <v>80</v>
      </c>
      <c r="AY825" s="217" t="s">
        <v>144</v>
      </c>
    </row>
    <row r="826" spans="2:65" s="1" customFormat="1" ht="16.5" customHeight="1">
      <c r="B826" s="41"/>
      <c r="C826" s="229" t="s">
        <v>1768</v>
      </c>
      <c r="D826" s="229" t="s">
        <v>273</v>
      </c>
      <c r="E826" s="230" t="s">
        <v>1769</v>
      </c>
      <c r="F826" s="231" t="s">
        <v>1770</v>
      </c>
      <c r="G826" s="232" t="s">
        <v>1771</v>
      </c>
      <c r="H826" s="233">
        <v>1</v>
      </c>
      <c r="I826" s="234"/>
      <c r="J826" s="235">
        <f>ROUND(I826*H826,2)</f>
        <v>0</v>
      </c>
      <c r="K826" s="231" t="s">
        <v>21</v>
      </c>
      <c r="L826" s="236"/>
      <c r="M826" s="237" t="s">
        <v>21</v>
      </c>
      <c r="N826" s="238" t="s">
        <v>43</v>
      </c>
      <c r="O826" s="42"/>
      <c r="P826" s="201">
        <f>O826*H826</f>
        <v>0</v>
      </c>
      <c r="Q826" s="201">
        <v>0</v>
      </c>
      <c r="R826" s="201">
        <f>Q826*H826</f>
        <v>0</v>
      </c>
      <c r="S826" s="201">
        <v>0</v>
      </c>
      <c r="T826" s="202">
        <f>S826*H826</f>
        <v>0</v>
      </c>
      <c r="AR826" s="24" t="s">
        <v>1772</v>
      </c>
      <c r="AT826" s="24" t="s">
        <v>273</v>
      </c>
      <c r="AU826" s="24" t="s">
        <v>82</v>
      </c>
      <c r="AY826" s="24" t="s">
        <v>144</v>
      </c>
      <c r="BE826" s="203">
        <f>IF(N826="základní",J826,0)</f>
        <v>0</v>
      </c>
      <c r="BF826" s="203">
        <f>IF(N826="snížená",J826,0)</f>
        <v>0</v>
      </c>
      <c r="BG826" s="203">
        <f>IF(N826="zákl. přenesená",J826,0)</f>
        <v>0</v>
      </c>
      <c r="BH826" s="203">
        <f>IF(N826="sníž. přenesená",J826,0)</f>
        <v>0</v>
      </c>
      <c r="BI826" s="203">
        <f>IF(N826="nulová",J826,0)</f>
        <v>0</v>
      </c>
      <c r="BJ826" s="24" t="s">
        <v>80</v>
      </c>
      <c r="BK826" s="203">
        <f>ROUND(I826*H826,2)</f>
        <v>0</v>
      </c>
      <c r="BL826" s="24" t="s">
        <v>556</v>
      </c>
      <c r="BM826" s="24" t="s">
        <v>2645</v>
      </c>
    </row>
    <row r="827" spans="2:65" s="1" customFormat="1" ht="13.5">
      <c r="B827" s="41"/>
      <c r="C827" s="63"/>
      <c r="D827" s="204" t="s">
        <v>153</v>
      </c>
      <c r="E827" s="63"/>
      <c r="F827" s="205" t="s">
        <v>1770</v>
      </c>
      <c r="G827" s="63"/>
      <c r="H827" s="63"/>
      <c r="I827" s="163"/>
      <c r="J827" s="63"/>
      <c r="K827" s="63"/>
      <c r="L827" s="61"/>
      <c r="M827" s="206"/>
      <c r="N827" s="42"/>
      <c r="O827" s="42"/>
      <c r="P827" s="42"/>
      <c r="Q827" s="42"/>
      <c r="R827" s="42"/>
      <c r="S827" s="42"/>
      <c r="T827" s="78"/>
      <c r="AT827" s="24" t="s">
        <v>153</v>
      </c>
      <c r="AU827" s="24" t="s">
        <v>82</v>
      </c>
    </row>
    <row r="828" spans="2:65" s="11" customFormat="1" ht="13.5">
      <c r="B828" s="207"/>
      <c r="C828" s="208"/>
      <c r="D828" s="204" t="s">
        <v>155</v>
      </c>
      <c r="E828" s="209" t="s">
        <v>21</v>
      </c>
      <c r="F828" s="210" t="s">
        <v>80</v>
      </c>
      <c r="G828" s="208"/>
      <c r="H828" s="211">
        <v>1</v>
      </c>
      <c r="I828" s="212"/>
      <c r="J828" s="208"/>
      <c r="K828" s="208"/>
      <c r="L828" s="213"/>
      <c r="M828" s="214"/>
      <c r="N828" s="215"/>
      <c r="O828" s="215"/>
      <c r="P828" s="215"/>
      <c r="Q828" s="215"/>
      <c r="R828" s="215"/>
      <c r="S828" s="215"/>
      <c r="T828" s="216"/>
      <c r="AT828" s="217" t="s">
        <v>155</v>
      </c>
      <c r="AU828" s="217" t="s">
        <v>82</v>
      </c>
      <c r="AV828" s="11" t="s">
        <v>82</v>
      </c>
      <c r="AW828" s="11" t="s">
        <v>35</v>
      </c>
      <c r="AX828" s="11" t="s">
        <v>80</v>
      </c>
      <c r="AY828" s="217" t="s">
        <v>144</v>
      </c>
    </row>
    <row r="829" spans="2:65" s="10" customFormat="1" ht="37.35" customHeight="1">
      <c r="B829" s="176"/>
      <c r="C829" s="177"/>
      <c r="D829" s="178" t="s">
        <v>71</v>
      </c>
      <c r="E829" s="179" t="s">
        <v>101</v>
      </c>
      <c r="F829" s="179" t="s">
        <v>102</v>
      </c>
      <c r="G829" s="177"/>
      <c r="H829" s="177"/>
      <c r="I829" s="180"/>
      <c r="J829" s="181">
        <f>BK829</f>
        <v>0</v>
      </c>
      <c r="K829" s="177"/>
      <c r="L829" s="182"/>
      <c r="M829" s="183"/>
      <c r="N829" s="184"/>
      <c r="O829" s="184"/>
      <c r="P829" s="185">
        <f>P830+P884</f>
        <v>0</v>
      </c>
      <c r="Q829" s="184"/>
      <c r="R829" s="185">
        <f>R830+R884</f>
        <v>0</v>
      </c>
      <c r="S829" s="184"/>
      <c r="T829" s="186">
        <f>T830+T884</f>
        <v>0</v>
      </c>
      <c r="AR829" s="187" t="s">
        <v>174</v>
      </c>
      <c r="AT829" s="188" t="s">
        <v>71</v>
      </c>
      <c r="AU829" s="188" t="s">
        <v>72</v>
      </c>
      <c r="AY829" s="187" t="s">
        <v>144</v>
      </c>
      <c r="BK829" s="189">
        <f>BK830+BK884</f>
        <v>0</v>
      </c>
    </row>
    <row r="830" spans="2:65" s="10" customFormat="1" ht="19.899999999999999" customHeight="1">
      <c r="B830" s="176"/>
      <c r="C830" s="177"/>
      <c r="D830" s="178" t="s">
        <v>71</v>
      </c>
      <c r="E830" s="190" t="s">
        <v>656</v>
      </c>
      <c r="F830" s="190" t="s">
        <v>657</v>
      </c>
      <c r="G830" s="177"/>
      <c r="H830" s="177"/>
      <c r="I830" s="180"/>
      <c r="J830" s="191">
        <f>BK830</f>
        <v>0</v>
      </c>
      <c r="K830" s="177"/>
      <c r="L830" s="182"/>
      <c r="M830" s="183"/>
      <c r="N830" s="184"/>
      <c r="O830" s="184"/>
      <c r="P830" s="185">
        <f>SUM(P831:P883)</f>
        <v>0</v>
      </c>
      <c r="Q830" s="184"/>
      <c r="R830" s="185">
        <f>SUM(R831:R883)</f>
        <v>0</v>
      </c>
      <c r="S830" s="184"/>
      <c r="T830" s="186">
        <f>SUM(T831:T883)</f>
        <v>0</v>
      </c>
      <c r="AR830" s="187" t="s">
        <v>174</v>
      </c>
      <c r="AT830" s="188" t="s">
        <v>71</v>
      </c>
      <c r="AU830" s="188" t="s">
        <v>80</v>
      </c>
      <c r="AY830" s="187" t="s">
        <v>144</v>
      </c>
      <c r="BK830" s="189">
        <f>SUM(BK831:BK883)</f>
        <v>0</v>
      </c>
    </row>
    <row r="831" spans="2:65" s="1" customFormat="1" ht="16.5" customHeight="1">
      <c r="B831" s="41"/>
      <c r="C831" s="192" t="s">
        <v>1774</v>
      </c>
      <c r="D831" s="192" t="s">
        <v>146</v>
      </c>
      <c r="E831" s="193" t="s">
        <v>1788</v>
      </c>
      <c r="F831" s="194" t="s">
        <v>1789</v>
      </c>
      <c r="G831" s="195" t="s">
        <v>1771</v>
      </c>
      <c r="H831" s="196">
        <v>1</v>
      </c>
      <c r="I831" s="197"/>
      <c r="J831" s="198">
        <f>ROUND(I831*H831,2)</f>
        <v>0</v>
      </c>
      <c r="K831" s="194" t="s">
        <v>150</v>
      </c>
      <c r="L831" s="61"/>
      <c r="M831" s="199" t="s">
        <v>21</v>
      </c>
      <c r="N831" s="200" t="s">
        <v>43</v>
      </c>
      <c r="O831" s="42"/>
      <c r="P831" s="201">
        <f>O831*H831</f>
        <v>0</v>
      </c>
      <c r="Q831" s="201">
        <v>0</v>
      </c>
      <c r="R831" s="201">
        <f>Q831*H831</f>
        <v>0</v>
      </c>
      <c r="S831" s="201">
        <v>0</v>
      </c>
      <c r="T831" s="202">
        <f>S831*H831</f>
        <v>0</v>
      </c>
      <c r="AR831" s="24" t="s">
        <v>660</v>
      </c>
      <c r="AT831" s="24" t="s">
        <v>146</v>
      </c>
      <c r="AU831" s="24" t="s">
        <v>82</v>
      </c>
      <c r="AY831" s="24" t="s">
        <v>144</v>
      </c>
      <c r="BE831" s="203">
        <f>IF(N831="základní",J831,0)</f>
        <v>0</v>
      </c>
      <c r="BF831" s="203">
        <f>IF(N831="snížená",J831,0)</f>
        <v>0</v>
      </c>
      <c r="BG831" s="203">
        <f>IF(N831="zákl. přenesená",J831,0)</f>
        <v>0</v>
      </c>
      <c r="BH831" s="203">
        <f>IF(N831="sníž. přenesená",J831,0)</f>
        <v>0</v>
      </c>
      <c r="BI831" s="203">
        <f>IF(N831="nulová",J831,0)</f>
        <v>0</v>
      </c>
      <c r="BJ831" s="24" t="s">
        <v>80</v>
      </c>
      <c r="BK831" s="203">
        <f>ROUND(I831*H831,2)</f>
        <v>0</v>
      </c>
      <c r="BL831" s="24" t="s">
        <v>660</v>
      </c>
      <c r="BM831" s="24" t="s">
        <v>2646</v>
      </c>
    </row>
    <row r="832" spans="2:65" s="1" customFormat="1" ht="13.5">
      <c r="B832" s="41"/>
      <c r="C832" s="63"/>
      <c r="D832" s="204" t="s">
        <v>153</v>
      </c>
      <c r="E832" s="63"/>
      <c r="F832" s="205" t="s">
        <v>1789</v>
      </c>
      <c r="G832" s="63"/>
      <c r="H832" s="63"/>
      <c r="I832" s="163"/>
      <c r="J832" s="63"/>
      <c r="K832" s="63"/>
      <c r="L832" s="61"/>
      <c r="M832" s="206"/>
      <c r="N832" s="42"/>
      <c r="O832" s="42"/>
      <c r="P832" s="42"/>
      <c r="Q832" s="42"/>
      <c r="R832" s="42"/>
      <c r="S832" s="42"/>
      <c r="T832" s="78"/>
      <c r="AT832" s="24" t="s">
        <v>153</v>
      </c>
      <c r="AU832" s="24" t="s">
        <v>82</v>
      </c>
    </row>
    <row r="833" spans="2:65" s="12" customFormat="1" ht="13.5">
      <c r="B833" s="219"/>
      <c r="C833" s="220"/>
      <c r="D833" s="204" t="s">
        <v>155</v>
      </c>
      <c r="E833" s="221" t="s">
        <v>21</v>
      </c>
      <c r="F833" s="222" t="s">
        <v>1791</v>
      </c>
      <c r="G833" s="220"/>
      <c r="H833" s="221" t="s">
        <v>21</v>
      </c>
      <c r="I833" s="223"/>
      <c r="J833" s="220"/>
      <c r="K833" s="220"/>
      <c r="L833" s="224"/>
      <c r="M833" s="225"/>
      <c r="N833" s="226"/>
      <c r="O833" s="226"/>
      <c r="P833" s="226"/>
      <c r="Q833" s="226"/>
      <c r="R833" s="226"/>
      <c r="S833" s="226"/>
      <c r="T833" s="227"/>
      <c r="AT833" s="228" t="s">
        <v>155</v>
      </c>
      <c r="AU833" s="228" t="s">
        <v>82</v>
      </c>
      <c r="AV833" s="12" t="s">
        <v>80</v>
      </c>
      <c r="AW833" s="12" t="s">
        <v>35</v>
      </c>
      <c r="AX833" s="12" t="s">
        <v>72</v>
      </c>
      <c r="AY833" s="228" t="s">
        <v>144</v>
      </c>
    </row>
    <row r="834" spans="2:65" s="12" customFormat="1" ht="27">
      <c r="B834" s="219"/>
      <c r="C834" s="220"/>
      <c r="D834" s="204" t="s">
        <v>155</v>
      </c>
      <c r="E834" s="221" t="s">
        <v>21</v>
      </c>
      <c r="F834" s="222" t="s">
        <v>1792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2" customFormat="1" ht="13.5">
      <c r="B835" s="219"/>
      <c r="C835" s="220"/>
      <c r="D835" s="204" t="s">
        <v>155</v>
      </c>
      <c r="E835" s="221" t="s">
        <v>21</v>
      </c>
      <c r="F835" s="222" t="s">
        <v>1793</v>
      </c>
      <c r="G835" s="220"/>
      <c r="H835" s="221" t="s">
        <v>21</v>
      </c>
      <c r="I835" s="223"/>
      <c r="J835" s="220"/>
      <c r="K835" s="220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155</v>
      </c>
      <c r="AU835" s="228" t="s">
        <v>82</v>
      </c>
      <c r="AV835" s="12" t="s">
        <v>80</v>
      </c>
      <c r="AW835" s="12" t="s">
        <v>35</v>
      </c>
      <c r="AX835" s="12" t="s">
        <v>72</v>
      </c>
      <c r="AY835" s="228" t="s">
        <v>144</v>
      </c>
    </row>
    <row r="836" spans="2:65" s="11" customFormat="1" ht="13.5">
      <c r="B836" s="207"/>
      <c r="C836" s="208"/>
      <c r="D836" s="204" t="s">
        <v>155</v>
      </c>
      <c r="E836" s="209" t="s">
        <v>21</v>
      </c>
      <c r="F836" s="210" t="s">
        <v>80</v>
      </c>
      <c r="G836" s="208"/>
      <c r="H836" s="211">
        <v>1</v>
      </c>
      <c r="I836" s="212"/>
      <c r="J836" s="208"/>
      <c r="K836" s="208"/>
      <c r="L836" s="213"/>
      <c r="M836" s="214"/>
      <c r="N836" s="215"/>
      <c r="O836" s="215"/>
      <c r="P836" s="215"/>
      <c r="Q836" s="215"/>
      <c r="R836" s="215"/>
      <c r="S836" s="215"/>
      <c r="T836" s="216"/>
      <c r="AT836" s="217" t="s">
        <v>155</v>
      </c>
      <c r="AU836" s="217" t="s">
        <v>82</v>
      </c>
      <c r="AV836" s="11" t="s">
        <v>82</v>
      </c>
      <c r="AW836" s="11" t="s">
        <v>35</v>
      </c>
      <c r="AX836" s="11" t="s">
        <v>80</v>
      </c>
      <c r="AY836" s="217" t="s">
        <v>144</v>
      </c>
    </row>
    <row r="837" spans="2:65" s="1" customFormat="1" ht="16.5" customHeight="1">
      <c r="B837" s="41"/>
      <c r="C837" s="192" t="s">
        <v>1781</v>
      </c>
      <c r="D837" s="192" t="s">
        <v>146</v>
      </c>
      <c r="E837" s="193" t="s">
        <v>1795</v>
      </c>
      <c r="F837" s="194" t="s">
        <v>1796</v>
      </c>
      <c r="G837" s="195" t="s">
        <v>1771</v>
      </c>
      <c r="H837" s="196">
        <v>3</v>
      </c>
      <c r="I837" s="197"/>
      <c r="J837" s="198">
        <f>ROUND(I837*H837,2)</f>
        <v>0</v>
      </c>
      <c r="K837" s="194" t="s">
        <v>150</v>
      </c>
      <c r="L837" s="61"/>
      <c r="M837" s="199" t="s">
        <v>21</v>
      </c>
      <c r="N837" s="200" t="s">
        <v>43</v>
      </c>
      <c r="O837" s="42"/>
      <c r="P837" s="201">
        <f>O837*H837</f>
        <v>0</v>
      </c>
      <c r="Q837" s="201">
        <v>0</v>
      </c>
      <c r="R837" s="201">
        <f>Q837*H837</f>
        <v>0</v>
      </c>
      <c r="S837" s="201">
        <v>0</v>
      </c>
      <c r="T837" s="202">
        <f>S837*H837</f>
        <v>0</v>
      </c>
      <c r="AR837" s="24" t="s">
        <v>660</v>
      </c>
      <c r="AT837" s="24" t="s">
        <v>146</v>
      </c>
      <c r="AU837" s="24" t="s">
        <v>82</v>
      </c>
      <c r="AY837" s="24" t="s">
        <v>144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24" t="s">
        <v>80</v>
      </c>
      <c r="BK837" s="203">
        <f>ROUND(I837*H837,2)</f>
        <v>0</v>
      </c>
      <c r="BL837" s="24" t="s">
        <v>660</v>
      </c>
      <c r="BM837" s="24" t="s">
        <v>2647</v>
      </c>
    </row>
    <row r="838" spans="2:65" s="1" customFormat="1" ht="13.5">
      <c r="B838" s="41"/>
      <c r="C838" s="63"/>
      <c r="D838" s="204" t="s">
        <v>153</v>
      </c>
      <c r="E838" s="63"/>
      <c r="F838" s="205" t="s">
        <v>1796</v>
      </c>
      <c r="G838" s="63"/>
      <c r="H838" s="63"/>
      <c r="I838" s="163"/>
      <c r="J838" s="63"/>
      <c r="K838" s="63"/>
      <c r="L838" s="61"/>
      <c r="M838" s="206"/>
      <c r="N838" s="42"/>
      <c r="O838" s="42"/>
      <c r="P838" s="42"/>
      <c r="Q838" s="42"/>
      <c r="R838" s="42"/>
      <c r="S838" s="42"/>
      <c r="T838" s="78"/>
      <c r="AT838" s="24" t="s">
        <v>153</v>
      </c>
      <c r="AU838" s="24" t="s">
        <v>82</v>
      </c>
    </row>
    <row r="839" spans="2:65" s="12" customFormat="1" ht="27">
      <c r="B839" s="219"/>
      <c r="C839" s="220"/>
      <c r="D839" s="204" t="s">
        <v>155</v>
      </c>
      <c r="E839" s="221" t="s">
        <v>21</v>
      </c>
      <c r="F839" s="222" t="s">
        <v>1798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 ht="27">
      <c r="B840" s="219"/>
      <c r="C840" s="220"/>
      <c r="D840" s="204" t="s">
        <v>155</v>
      </c>
      <c r="E840" s="221" t="s">
        <v>21</v>
      </c>
      <c r="F840" s="222" t="s">
        <v>1799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 ht="13.5">
      <c r="B841" s="219"/>
      <c r="C841" s="220"/>
      <c r="D841" s="204" t="s">
        <v>155</v>
      </c>
      <c r="E841" s="221" t="s">
        <v>21</v>
      </c>
      <c r="F841" s="222" t="s">
        <v>1800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2" customFormat="1" ht="13.5">
      <c r="B842" s="219"/>
      <c r="C842" s="220"/>
      <c r="D842" s="204" t="s">
        <v>155</v>
      </c>
      <c r="E842" s="221" t="s">
        <v>21</v>
      </c>
      <c r="F842" s="222" t="s">
        <v>1801</v>
      </c>
      <c r="G842" s="220"/>
      <c r="H842" s="221" t="s">
        <v>21</v>
      </c>
      <c r="I842" s="223"/>
      <c r="J842" s="220"/>
      <c r="K842" s="220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155</v>
      </c>
      <c r="AU842" s="228" t="s">
        <v>82</v>
      </c>
      <c r="AV842" s="12" t="s">
        <v>80</v>
      </c>
      <c r="AW842" s="12" t="s">
        <v>35</v>
      </c>
      <c r="AX842" s="12" t="s">
        <v>72</v>
      </c>
      <c r="AY842" s="228" t="s">
        <v>144</v>
      </c>
    </row>
    <row r="843" spans="2:65" s="12" customFormat="1" ht="13.5">
      <c r="B843" s="219"/>
      <c r="C843" s="220"/>
      <c r="D843" s="204" t="s">
        <v>155</v>
      </c>
      <c r="E843" s="221" t="s">
        <v>21</v>
      </c>
      <c r="F843" s="222" t="s">
        <v>1802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2" customFormat="1" ht="13.5">
      <c r="B844" s="219"/>
      <c r="C844" s="220"/>
      <c r="D844" s="204" t="s">
        <v>155</v>
      </c>
      <c r="E844" s="221" t="s">
        <v>21</v>
      </c>
      <c r="F844" s="222" t="s">
        <v>1803</v>
      </c>
      <c r="G844" s="220"/>
      <c r="H844" s="221" t="s">
        <v>21</v>
      </c>
      <c r="I844" s="223"/>
      <c r="J844" s="220"/>
      <c r="K844" s="220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155</v>
      </c>
      <c r="AU844" s="228" t="s">
        <v>82</v>
      </c>
      <c r="AV844" s="12" t="s">
        <v>80</v>
      </c>
      <c r="AW844" s="12" t="s">
        <v>35</v>
      </c>
      <c r="AX844" s="12" t="s">
        <v>72</v>
      </c>
      <c r="AY844" s="228" t="s">
        <v>144</v>
      </c>
    </row>
    <row r="845" spans="2:65" s="12" customFormat="1" ht="13.5">
      <c r="B845" s="219"/>
      <c r="C845" s="220"/>
      <c r="D845" s="204" t="s">
        <v>155</v>
      </c>
      <c r="E845" s="221" t="s">
        <v>21</v>
      </c>
      <c r="F845" s="222" t="s">
        <v>1804</v>
      </c>
      <c r="G845" s="220"/>
      <c r="H845" s="221" t="s">
        <v>21</v>
      </c>
      <c r="I845" s="223"/>
      <c r="J845" s="220"/>
      <c r="K845" s="220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155</v>
      </c>
      <c r="AU845" s="228" t="s">
        <v>82</v>
      </c>
      <c r="AV845" s="12" t="s">
        <v>80</v>
      </c>
      <c r="AW845" s="12" t="s">
        <v>35</v>
      </c>
      <c r="AX845" s="12" t="s">
        <v>72</v>
      </c>
      <c r="AY845" s="228" t="s">
        <v>144</v>
      </c>
    </row>
    <row r="846" spans="2:65" s="11" customFormat="1" ht="13.5">
      <c r="B846" s="207"/>
      <c r="C846" s="208"/>
      <c r="D846" s="204" t="s">
        <v>155</v>
      </c>
      <c r="E846" s="209" t="s">
        <v>21</v>
      </c>
      <c r="F846" s="210" t="s">
        <v>1805</v>
      </c>
      <c r="G846" s="208"/>
      <c r="H846" s="211">
        <v>3</v>
      </c>
      <c r="I846" s="212"/>
      <c r="J846" s="208"/>
      <c r="K846" s="208"/>
      <c r="L846" s="213"/>
      <c r="M846" s="214"/>
      <c r="N846" s="215"/>
      <c r="O846" s="215"/>
      <c r="P846" s="215"/>
      <c r="Q846" s="215"/>
      <c r="R846" s="215"/>
      <c r="S846" s="215"/>
      <c r="T846" s="216"/>
      <c r="AT846" s="217" t="s">
        <v>155</v>
      </c>
      <c r="AU846" s="217" t="s">
        <v>82</v>
      </c>
      <c r="AV846" s="11" t="s">
        <v>82</v>
      </c>
      <c r="AW846" s="11" t="s">
        <v>35</v>
      </c>
      <c r="AX846" s="11" t="s">
        <v>80</v>
      </c>
      <c r="AY846" s="217" t="s">
        <v>144</v>
      </c>
    </row>
    <row r="847" spans="2:65" s="1" customFormat="1" ht="16.5" customHeight="1">
      <c r="B847" s="41"/>
      <c r="C847" s="192" t="s">
        <v>1787</v>
      </c>
      <c r="D847" s="192" t="s">
        <v>146</v>
      </c>
      <c r="E847" s="193" t="s">
        <v>1807</v>
      </c>
      <c r="F847" s="194" t="s">
        <v>1808</v>
      </c>
      <c r="G847" s="195" t="s">
        <v>1771</v>
      </c>
      <c r="H847" s="196">
        <v>1</v>
      </c>
      <c r="I847" s="197"/>
      <c r="J847" s="198">
        <f>ROUND(I847*H847,2)</f>
        <v>0</v>
      </c>
      <c r="K847" s="194" t="s">
        <v>150</v>
      </c>
      <c r="L847" s="61"/>
      <c r="M847" s="199" t="s">
        <v>21</v>
      </c>
      <c r="N847" s="200" t="s">
        <v>43</v>
      </c>
      <c r="O847" s="42"/>
      <c r="P847" s="201">
        <f>O847*H847</f>
        <v>0</v>
      </c>
      <c r="Q847" s="201">
        <v>0</v>
      </c>
      <c r="R847" s="201">
        <f>Q847*H847</f>
        <v>0</v>
      </c>
      <c r="S847" s="201">
        <v>0</v>
      </c>
      <c r="T847" s="202">
        <f>S847*H847</f>
        <v>0</v>
      </c>
      <c r="AR847" s="24" t="s">
        <v>660</v>
      </c>
      <c r="AT847" s="24" t="s">
        <v>146</v>
      </c>
      <c r="AU847" s="24" t="s">
        <v>82</v>
      </c>
      <c r="AY847" s="24" t="s">
        <v>144</v>
      </c>
      <c r="BE847" s="203">
        <f>IF(N847="základní",J847,0)</f>
        <v>0</v>
      </c>
      <c r="BF847" s="203">
        <f>IF(N847="snížená",J847,0)</f>
        <v>0</v>
      </c>
      <c r="BG847" s="203">
        <f>IF(N847="zákl. přenesená",J847,0)</f>
        <v>0</v>
      </c>
      <c r="BH847" s="203">
        <f>IF(N847="sníž. přenesená",J847,0)</f>
        <v>0</v>
      </c>
      <c r="BI847" s="203">
        <f>IF(N847="nulová",J847,0)</f>
        <v>0</v>
      </c>
      <c r="BJ847" s="24" t="s">
        <v>80</v>
      </c>
      <c r="BK847" s="203">
        <f>ROUND(I847*H847,2)</f>
        <v>0</v>
      </c>
      <c r="BL847" s="24" t="s">
        <v>660</v>
      </c>
      <c r="BM847" s="24" t="s">
        <v>2648</v>
      </c>
    </row>
    <row r="848" spans="2:65" s="1" customFormat="1" ht="13.5">
      <c r="B848" s="41"/>
      <c r="C848" s="63"/>
      <c r="D848" s="204" t="s">
        <v>153</v>
      </c>
      <c r="E848" s="63"/>
      <c r="F848" s="205" t="s">
        <v>1808</v>
      </c>
      <c r="G848" s="63"/>
      <c r="H848" s="63"/>
      <c r="I848" s="163"/>
      <c r="J848" s="63"/>
      <c r="K848" s="63"/>
      <c r="L848" s="61"/>
      <c r="M848" s="206"/>
      <c r="N848" s="42"/>
      <c r="O848" s="42"/>
      <c r="P848" s="42"/>
      <c r="Q848" s="42"/>
      <c r="R848" s="42"/>
      <c r="S848" s="42"/>
      <c r="T848" s="78"/>
      <c r="AT848" s="24" t="s">
        <v>153</v>
      </c>
      <c r="AU848" s="24" t="s">
        <v>82</v>
      </c>
    </row>
    <row r="849" spans="2:65" s="12" customFormat="1" ht="13.5">
      <c r="B849" s="219"/>
      <c r="C849" s="220"/>
      <c r="D849" s="204" t="s">
        <v>155</v>
      </c>
      <c r="E849" s="221" t="s">
        <v>21</v>
      </c>
      <c r="F849" s="222" t="s">
        <v>1810</v>
      </c>
      <c r="G849" s="220"/>
      <c r="H849" s="221" t="s">
        <v>21</v>
      </c>
      <c r="I849" s="223"/>
      <c r="J849" s="220"/>
      <c r="K849" s="220"/>
      <c r="L849" s="224"/>
      <c r="M849" s="225"/>
      <c r="N849" s="226"/>
      <c r="O849" s="226"/>
      <c r="P849" s="226"/>
      <c r="Q849" s="226"/>
      <c r="R849" s="226"/>
      <c r="S849" s="226"/>
      <c r="T849" s="227"/>
      <c r="AT849" s="228" t="s">
        <v>155</v>
      </c>
      <c r="AU849" s="228" t="s">
        <v>82</v>
      </c>
      <c r="AV849" s="12" t="s">
        <v>80</v>
      </c>
      <c r="AW849" s="12" t="s">
        <v>35</v>
      </c>
      <c r="AX849" s="12" t="s">
        <v>72</v>
      </c>
      <c r="AY849" s="228" t="s">
        <v>144</v>
      </c>
    </row>
    <row r="850" spans="2:65" s="12" customFormat="1" ht="27">
      <c r="B850" s="219"/>
      <c r="C850" s="220"/>
      <c r="D850" s="204" t="s">
        <v>155</v>
      </c>
      <c r="E850" s="221" t="s">
        <v>21</v>
      </c>
      <c r="F850" s="222" t="s">
        <v>1811</v>
      </c>
      <c r="G850" s="220"/>
      <c r="H850" s="221" t="s">
        <v>21</v>
      </c>
      <c r="I850" s="223"/>
      <c r="J850" s="220"/>
      <c r="K850" s="220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155</v>
      </c>
      <c r="AU850" s="228" t="s">
        <v>82</v>
      </c>
      <c r="AV850" s="12" t="s">
        <v>80</v>
      </c>
      <c r="AW850" s="12" t="s">
        <v>35</v>
      </c>
      <c r="AX850" s="12" t="s">
        <v>72</v>
      </c>
      <c r="AY850" s="228" t="s">
        <v>144</v>
      </c>
    </row>
    <row r="851" spans="2:65" s="11" customFormat="1" ht="13.5">
      <c r="B851" s="207"/>
      <c r="C851" s="208"/>
      <c r="D851" s="204" t="s">
        <v>155</v>
      </c>
      <c r="E851" s="209" t="s">
        <v>21</v>
      </c>
      <c r="F851" s="210" t="s">
        <v>80</v>
      </c>
      <c r="G851" s="208"/>
      <c r="H851" s="211">
        <v>1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155</v>
      </c>
      <c r="AU851" s="217" t="s">
        <v>82</v>
      </c>
      <c r="AV851" s="11" t="s">
        <v>82</v>
      </c>
      <c r="AW851" s="11" t="s">
        <v>35</v>
      </c>
      <c r="AX851" s="11" t="s">
        <v>80</v>
      </c>
      <c r="AY851" s="217" t="s">
        <v>144</v>
      </c>
    </row>
    <row r="852" spans="2:65" s="1" customFormat="1" ht="16.5" customHeight="1">
      <c r="B852" s="41"/>
      <c r="C852" s="192" t="s">
        <v>1794</v>
      </c>
      <c r="D852" s="192" t="s">
        <v>146</v>
      </c>
      <c r="E852" s="193" t="s">
        <v>1813</v>
      </c>
      <c r="F852" s="194" t="s">
        <v>1814</v>
      </c>
      <c r="G852" s="195" t="s">
        <v>1771</v>
      </c>
      <c r="H852" s="196">
        <v>1</v>
      </c>
      <c r="I852" s="197"/>
      <c r="J852" s="198">
        <f>ROUND(I852*H852,2)</f>
        <v>0</v>
      </c>
      <c r="K852" s="194" t="s">
        <v>150</v>
      </c>
      <c r="L852" s="61"/>
      <c r="M852" s="199" t="s">
        <v>21</v>
      </c>
      <c r="N852" s="200" t="s">
        <v>43</v>
      </c>
      <c r="O852" s="42"/>
      <c r="P852" s="201">
        <f>O852*H852</f>
        <v>0</v>
      </c>
      <c r="Q852" s="201">
        <v>0</v>
      </c>
      <c r="R852" s="201">
        <f>Q852*H852</f>
        <v>0</v>
      </c>
      <c r="S852" s="201">
        <v>0</v>
      </c>
      <c r="T852" s="202">
        <f>S852*H852</f>
        <v>0</v>
      </c>
      <c r="AR852" s="24" t="s">
        <v>660</v>
      </c>
      <c r="AT852" s="24" t="s">
        <v>146</v>
      </c>
      <c r="AU852" s="24" t="s">
        <v>82</v>
      </c>
      <c r="AY852" s="24" t="s">
        <v>144</v>
      </c>
      <c r="BE852" s="203">
        <f>IF(N852="základní",J852,0)</f>
        <v>0</v>
      </c>
      <c r="BF852" s="203">
        <f>IF(N852="snížená",J852,0)</f>
        <v>0</v>
      </c>
      <c r="BG852" s="203">
        <f>IF(N852="zákl. přenesená",J852,0)</f>
        <v>0</v>
      </c>
      <c r="BH852" s="203">
        <f>IF(N852="sníž. přenesená",J852,0)</f>
        <v>0</v>
      </c>
      <c r="BI852" s="203">
        <f>IF(N852="nulová",J852,0)</f>
        <v>0</v>
      </c>
      <c r="BJ852" s="24" t="s">
        <v>80</v>
      </c>
      <c r="BK852" s="203">
        <f>ROUND(I852*H852,2)</f>
        <v>0</v>
      </c>
      <c r="BL852" s="24" t="s">
        <v>660</v>
      </c>
      <c r="BM852" s="24" t="s">
        <v>2649</v>
      </c>
    </row>
    <row r="853" spans="2:65" s="1" customFormat="1" ht="13.5">
      <c r="B853" s="41"/>
      <c r="C853" s="63"/>
      <c r="D853" s="204" t="s">
        <v>153</v>
      </c>
      <c r="E853" s="63"/>
      <c r="F853" s="205" t="s">
        <v>1814</v>
      </c>
      <c r="G853" s="63"/>
      <c r="H853" s="63"/>
      <c r="I853" s="163"/>
      <c r="J853" s="63"/>
      <c r="K853" s="63"/>
      <c r="L853" s="61"/>
      <c r="M853" s="206"/>
      <c r="N853" s="42"/>
      <c r="O853" s="42"/>
      <c r="P853" s="42"/>
      <c r="Q853" s="42"/>
      <c r="R853" s="42"/>
      <c r="S853" s="42"/>
      <c r="T853" s="78"/>
      <c r="AT853" s="24" t="s">
        <v>153</v>
      </c>
      <c r="AU853" s="24" t="s">
        <v>82</v>
      </c>
    </row>
    <row r="854" spans="2:65" s="12" customFormat="1" ht="27">
      <c r="B854" s="219"/>
      <c r="C854" s="220"/>
      <c r="D854" s="204" t="s">
        <v>155</v>
      </c>
      <c r="E854" s="221" t="s">
        <v>21</v>
      </c>
      <c r="F854" s="222" t="s">
        <v>1816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 ht="13.5">
      <c r="B855" s="219"/>
      <c r="C855" s="220"/>
      <c r="D855" s="204" t="s">
        <v>155</v>
      </c>
      <c r="E855" s="221" t="s">
        <v>21</v>
      </c>
      <c r="F855" s="222" t="s">
        <v>1817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 ht="13.5">
      <c r="B856" s="219"/>
      <c r="C856" s="220"/>
      <c r="D856" s="204" t="s">
        <v>155</v>
      </c>
      <c r="E856" s="221" t="s">
        <v>21</v>
      </c>
      <c r="F856" s="222" t="s">
        <v>1818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2" customFormat="1" ht="13.5">
      <c r="B857" s="219"/>
      <c r="C857" s="220"/>
      <c r="D857" s="204" t="s">
        <v>155</v>
      </c>
      <c r="E857" s="221" t="s">
        <v>21</v>
      </c>
      <c r="F857" s="222" t="s">
        <v>1819</v>
      </c>
      <c r="G857" s="220"/>
      <c r="H857" s="221" t="s">
        <v>21</v>
      </c>
      <c r="I857" s="223"/>
      <c r="J857" s="220"/>
      <c r="K857" s="220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155</v>
      </c>
      <c r="AU857" s="228" t="s">
        <v>82</v>
      </c>
      <c r="AV857" s="12" t="s">
        <v>80</v>
      </c>
      <c r="AW857" s="12" t="s">
        <v>35</v>
      </c>
      <c r="AX857" s="12" t="s">
        <v>72</v>
      </c>
      <c r="AY857" s="228" t="s">
        <v>144</v>
      </c>
    </row>
    <row r="858" spans="2:65" s="12" customFormat="1" ht="13.5">
      <c r="B858" s="219"/>
      <c r="C858" s="220"/>
      <c r="D858" s="204" t="s">
        <v>155</v>
      </c>
      <c r="E858" s="221" t="s">
        <v>21</v>
      </c>
      <c r="F858" s="222" t="s">
        <v>1820</v>
      </c>
      <c r="G858" s="220"/>
      <c r="H858" s="221" t="s">
        <v>21</v>
      </c>
      <c r="I858" s="223"/>
      <c r="J858" s="220"/>
      <c r="K858" s="220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155</v>
      </c>
      <c r="AU858" s="228" t="s">
        <v>82</v>
      </c>
      <c r="AV858" s="12" t="s">
        <v>80</v>
      </c>
      <c r="AW858" s="12" t="s">
        <v>35</v>
      </c>
      <c r="AX858" s="12" t="s">
        <v>72</v>
      </c>
      <c r="AY858" s="228" t="s">
        <v>144</v>
      </c>
    </row>
    <row r="859" spans="2:65" s="12" customFormat="1" ht="13.5">
      <c r="B859" s="219"/>
      <c r="C859" s="220"/>
      <c r="D859" s="204" t="s">
        <v>155</v>
      </c>
      <c r="E859" s="221" t="s">
        <v>21</v>
      </c>
      <c r="F859" s="222" t="s">
        <v>1821</v>
      </c>
      <c r="G859" s="220"/>
      <c r="H859" s="221" t="s">
        <v>21</v>
      </c>
      <c r="I859" s="223"/>
      <c r="J859" s="220"/>
      <c r="K859" s="220"/>
      <c r="L859" s="224"/>
      <c r="M859" s="225"/>
      <c r="N859" s="226"/>
      <c r="O859" s="226"/>
      <c r="P859" s="226"/>
      <c r="Q859" s="226"/>
      <c r="R859" s="226"/>
      <c r="S859" s="226"/>
      <c r="T859" s="227"/>
      <c r="AT859" s="228" t="s">
        <v>155</v>
      </c>
      <c r="AU859" s="228" t="s">
        <v>82</v>
      </c>
      <c r="AV859" s="12" t="s">
        <v>80</v>
      </c>
      <c r="AW859" s="12" t="s">
        <v>35</v>
      </c>
      <c r="AX859" s="12" t="s">
        <v>72</v>
      </c>
      <c r="AY859" s="228" t="s">
        <v>144</v>
      </c>
    </row>
    <row r="860" spans="2:65" s="12" customFormat="1" ht="13.5">
      <c r="B860" s="219"/>
      <c r="C860" s="220"/>
      <c r="D860" s="204" t="s">
        <v>155</v>
      </c>
      <c r="E860" s="221" t="s">
        <v>21</v>
      </c>
      <c r="F860" s="222" t="s">
        <v>1817</v>
      </c>
      <c r="G860" s="220"/>
      <c r="H860" s="221" t="s">
        <v>21</v>
      </c>
      <c r="I860" s="223"/>
      <c r="J860" s="220"/>
      <c r="K860" s="220"/>
      <c r="L860" s="224"/>
      <c r="M860" s="225"/>
      <c r="N860" s="226"/>
      <c r="O860" s="226"/>
      <c r="P860" s="226"/>
      <c r="Q860" s="226"/>
      <c r="R860" s="226"/>
      <c r="S860" s="226"/>
      <c r="T860" s="227"/>
      <c r="AT860" s="228" t="s">
        <v>155</v>
      </c>
      <c r="AU860" s="228" t="s">
        <v>82</v>
      </c>
      <c r="AV860" s="12" t="s">
        <v>80</v>
      </c>
      <c r="AW860" s="12" t="s">
        <v>35</v>
      </c>
      <c r="AX860" s="12" t="s">
        <v>72</v>
      </c>
      <c r="AY860" s="228" t="s">
        <v>144</v>
      </c>
    </row>
    <row r="861" spans="2:65" s="11" customFormat="1" ht="13.5">
      <c r="B861" s="207"/>
      <c r="C861" s="208"/>
      <c r="D861" s="204" t="s">
        <v>155</v>
      </c>
      <c r="E861" s="209" t="s">
        <v>21</v>
      </c>
      <c r="F861" s="210" t="s">
        <v>80</v>
      </c>
      <c r="G861" s="208"/>
      <c r="H861" s="211">
        <v>1</v>
      </c>
      <c r="I861" s="212"/>
      <c r="J861" s="208"/>
      <c r="K861" s="208"/>
      <c r="L861" s="213"/>
      <c r="M861" s="214"/>
      <c r="N861" s="215"/>
      <c r="O861" s="215"/>
      <c r="P861" s="215"/>
      <c r="Q861" s="215"/>
      <c r="R861" s="215"/>
      <c r="S861" s="215"/>
      <c r="T861" s="216"/>
      <c r="AT861" s="217" t="s">
        <v>155</v>
      </c>
      <c r="AU861" s="217" t="s">
        <v>82</v>
      </c>
      <c r="AV861" s="11" t="s">
        <v>82</v>
      </c>
      <c r="AW861" s="11" t="s">
        <v>35</v>
      </c>
      <c r="AX861" s="11" t="s">
        <v>80</v>
      </c>
      <c r="AY861" s="217" t="s">
        <v>144</v>
      </c>
    </row>
    <row r="862" spans="2:65" s="1" customFormat="1" ht="16.5" customHeight="1">
      <c r="B862" s="41"/>
      <c r="C862" s="192" t="s">
        <v>1806</v>
      </c>
      <c r="D862" s="192" t="s">
        <v>146</v>
      </c>
      <c r="E862" s="193" t="s">
        <v>1823</v>
      </c>
      <c r="F862" s="194" t="s">
        <v>1824</v>
      </c>
      <c r="G862" s="195" t="s">
        <v>1771</v>
      </c>
      <c r="H862" s="196">
        <v>1</v>
      </c>
      <c r="I862" s="197"/>
      <c r="J862" s="198">
        <f>ROUND(I862*H862,2)</f>
        <v>0</v>
      </c>
      <c r="K862" s="194" t="s">
        <v>150</v>
      </c>
      <c r="L862" s="61"/>
      <c r="M862" s="199" t="s">
        <v>21</v>
      </c>
      <c r="N862" s="200" t="s">
        <v>43</v>
      </c>
      <c r="O862" s="42"/>
      <c r="P862" s="201">
        <f>O862*H862</f>
        <v>0</v>
      </c>
      <c r="Q862" s="201">
        <v>0</v>
      </c>
      <c r="R862" s="201">
        <f>Q862*H862</f>
        <v>0</v>
      </c>
      <c r="S862" s="201">
        <v>0</v>
      </c>
      <c r="T862" s="202">
        <f>S862*H862</f>
        <v>0</v>
      </c>
      <c r="AR862" s="24" t="s">
        <v>660</v>
      </c>
      <c r="AT862" s="24" t="s">
        <v>146</v>
      </c>
      <c r="AU862" s="24" t="s">
        <v>82</v>
      </c>
      <c r="AY862" s="24" t="s">
        <v>144</v>
      </c>
      <c r="BE862" s="203">
        <f>IF(N862="základní",J862,0)</f>
        <v>0</v>
      </c>
      <c r="BF862" s="203">
        <f>IF(N862="snížená",J862,0)</f>
        <v>0</v>
      </c>
      <c r="BG862" s="203">
        <f>IF(N862="zákl. přenesená",J862,0)</f>
        <v>0</v>
      </c>
      <c r="BH862" s="203">
        <f>IF(N862="sníž. přenesená",J862,0)</f>
        <v>0</v>
      </c>
      <c r="BI862" s="203">
        <f>IF(N862="nulová",J862,0)</f>
        <v>0</v>
      </c>
      <c r="BJ862" s="24" t="s">
        <v>80</v>
      </c>
      <c r="BK862" s="203">
        <f>ROUND(I862*H862,2)</f>
        <v>0</v>
      </c>
      <c r="BL862" s="24" t="s">
        <v>660</v>
      </c>
      <c r="BM862" s="24" t="s">
        <v>2650</v>
      </c>
    </row>
    <row r="863" spans="2:65" s="1" customFormat="1" ht="13.5">
      <c r="B863" s="41"/>
      <c r="C863" s="63"/>
      <c r="D863" s="204" t="s">
        <v>153</v>
      </c>
      <c r="E863" s="63"/>
      <c r="F863" s="205" t="s">
        <v>1824</v>
      </c>
      <c r="G863" s="63"/>
      <c r="H863" s="63"/>
      <c r="I863" s="163"/>
      <c r="J863" s="63"/>
      <c r="K863" s="63"/>
      <c r="L863" s="61"/>
      <c r="M863" s="206"/>
      <c r="N863" s="42"/>
      <c r="O863" s="42"/>
      <c r="P863" s="42"/>
      <c r="Q863" s="42"/>
      <c r="R863" s="42"/>
      <c r="S863" s="42"/>
      <c r="T863" s="78"/>
      <c r="AT863" s="24" t="s">
        <v>153</v>
      </c>
      <c r="AU863" s="24" t="s">
        <v>82</v>
      </c>
    </row>
    <row r="864" spans="2:65" s="12" customFormat="1" ht="13.5">
      <c r="B864" s="219"/>
      <c r="C864" s="220"/>
      <c r="D864" s="204" t="s">
        <v>155</v>
      </c>
      <c r="E864" s="221" t="s">
        <v>21</v>
      </c>
      <c r="F864" s="222" t="s">
        <v>1826</v>
      </c>
      <c r="G864" s="220"/>
      <c r="H864" s="221" t="s">
        <v>21</v>
      </c>
      <c r="I864" s="223"/>
      <c r="J864" s="220"/>
      <c r="K864" s="220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155</v>
      </c>
      <c r="AU864" s="228" t="s">
        <v>82</v>
      </c>
      <c r="AV864" s="12" t="s">
        <v>80</v>
      </c>
      <c r="AW864" s="12" t="s">
        <v>35</v>
      </c>
      <c r="AX864" s="12" t="s">
        <v>72</v>
      </c>
      <c r="AY864" s="228" t="s">
        <v>144</v>
      </c>
    </row>
    <row r="865" spans="2:65" s="12" customFormat="1" ht="27">
      <c r="B865" s="219"/>
      <c r="C865" s="220"/>
      <c r="D865" s="204" t="s">
        <v>155</v>
      </c>
      <c r="E865" s="221" t="s">
        <v>21</v>
      </c>
      <c r="F865" s="222" t="s">
        <v>1827</v>
      </c>
      <c r="G865" s="220"/>
      <c r="H865" s="221" t="s">
        <v>21</v>
      </c>
      <c r="I865" s="223"/>
      <c r="J865" s="220"/>
      <c r="K865" s="220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155</v>
      </c>
      <c r="AU865" s="228" t="s">
        <v>82</v>
      </c>
      <c r="AV865" s="12" t="s">
        <v>80</v>
      </c>
      <c r="AW865" s="12" t="s">
        <v>35</v>
      </c>
      <c r="AX865" s="12" t="s">
        <v>72</v>
      </c>
      <c r="AY865" s="228" t="s">
        <v>144</v>
      </c>
    </row>
    <row r="866" spans="2:65" s="12" customFormat="1" ht="27">
      <c r="B866" s="219"/>
      <c r="C866" s="220"/>
      <c r="D866" s="204" t="s">
        <v>155</v>
      </c>
      <c r="E866" s="221" t="s">
        <v>21</v>
      </c>
      <c r="F866" s="222" t="s">
        <v>1828</v>
      </c>
      <c r="G866" s="220"/>
      <c r="H866" s="221" t="s">
        <v>21</v>
      </c>
      <c r="I866" s="223"/>
      <c r="J866" s="220"/>
      <c r="K866" s="220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155</v>
      </c>
      <c r="AU866" s="228" t="s">
        <v>82</v>
      </c>
      <c r="AV866" s="12" t="s">
        <v>80</v>
      </c>
      <c r="AW866" s="12" t="s">
        <v>35</v>
      </c>
      <c r="AX866" s="12" t="s">
        <v>72</v>
      </c>
      <c r="AY866" s="228" t="s">
        <v>144</v>
      </c>
    </row>
    <row r="867" spans="2:65" s="12" customFormat="1" ht="13.5">
      <c r="B867" s="219"/>
      <c r="C867" s="220"/>
      <c r="D867" s="204" t="s">
        <v>155</v>
      </c>
      <c r="E867" s="221" t="s">
        <v>21</v>
      </c>
      <c r="F867" s="222" t="s">
        <v>1829</v>
      </c>
      <c r="G867" s="220"/>
      <c r="H867" s="221" t="s">
        <v>21</v>
      </c>
      <c r="I867" s="223"/>
      <c r="J867" s="220"/>
      <c r="K867" s="220"/>
      <c r="L867" s="224"/>
      <c r="M867" s="225"/>
      <c r="N867" s="226"/>
      <c r="O867" s="226"/>
      <c r="P867" s="226"/>
      <c r="Q867" s="226"/>
      <c r="R867" s="226"/>
      <c r="S867" s="226"/>
      <c r="T867" s="227"/>
      <c r="AT867" s="228" t="s">
        <v>155</v>
      </c>
      <c r="AU867" s="228" t="s">
        <v>82</v>
      </c>
      <c r="AV867" s="12" t="s">
        <v>80</v>
      </c>
      <c r="AW867" s="12" t="s">
        <v>35</v>
      </c>
      <c r="AX867" s="12" t="s">
        <v>72</v>
      </c>
      <c r="AY867" s="228" t="s">
        <v>144</v>
      </c>
    </row>
    <row r="868" spans="2:65" s="11" customFormat="1" ht="13.5">
      <c r="B868" s="207"/>
      <c r="C868" s="208"/>
      <c r="D868" s="204" t="s">
        <v>155</v>
      </c>
      <c r="E868" s="209" t="s">
        <v>21</v>
      </c>
      <c r="F868" s="210" t="s">
        <v>80</v>
      </c>
      <c r="G868" s="208"/>
      <c r="H868" s="211">
        <v>1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155</v>
      </c>
      <c r="AU868" s="217" t="s">
        <v>82</v>
      </c>
      <c r="AV868" s="11" t="s">
        <v>82</v>
      </c>
      <c r="AW868" s="11" t="s">
        <v>35</v>
      </c>
      <c r="AX868" s="11" t="s">
        <v>80</v>
      </c>
      <c r="AY868" s="217" t="s">
        <v>144</v>
      </c>
    </row>
    <row r="869" spans="2:65" s="1" customFormat="1" ht="16.5" customHeight="1">
      <c r="B869" s="41"/>
      <c r="C869" s="192" t="s">
        <v>1812</v>
      </c>
      <c r="D869" s="192" t="s">
        <v>146</v>
      </c>
      <c r="E869" s="193" t="s">
        <v>658</v>
      </c>
      <c r="F869" s="194" t="s">
        <v>659</v>
      </c>
      <c r="G869" s="195" t="s">
        <v>1771</v>
      </c>
      <c r="H869" s="196">
        <v>1</v>
      </c>
      <c r="I869" s="197"/>
      <c r="J869" s="198">
        <f>ROUND(I869*H869,2)</f>
        <v>0</v>
      </c>
      <c r="K869" s="194" t="s">
        <v>150</v>
      </c>
      <c r="L869" s="61"/>
      <c r="M869" s="199" t="s">
        <v>21</v>
      </c>
      <c r="N869" s="200" t="s">
        <v>43</v>
      </c>
      <c r="O869" s="42"/>
      <c r="P869" s="201">
        <f>O869*H869</f>
        <v>0</v>
      </c>
      <c r="Q869" s="201">
        <v>0</v>
      </c>
      <c r="R869" s="201">
        <f>Q869*H869</f>
        <v>0</v>
      </c>
      <c r="S869" s="201">
        <v>0</v>
      </c>
      <c r="T869" s="202">
        <f>S869*H869</f>
        <v>0</v>
      </c>
      <c r="AR869" s="24" t="s">
        <v>660</v>
      </c>
      <c r="AT869" s="24" t="s">
        <v>146</v>
      </c>
      <c r="AU869" s="24" t="s">
        <v>82</v>
      </c>
      <c r="AY869" s="24" t="s">
        <v>144</v>
      </c>
      <c r="BE869" s="203">
        <f>IF(N869="základní",J869,0)</f>
        <v>0</v>
      </c>
      <c r="BF869" s="203">
        <f>IF(N869="snížená",J869,0)</f>
        <v>0</v>
      </c>
      <c r="BG869" s="203">
        <f>IF(N869="zákl. přenesená",J869,0)</f>
        <v>0</v>
      </c>
      <c r="BH869" s="203">
        <f>IF(N869="sníž. přenesená",J869,0)</f>
        <v>0</v>
      </c>
      <c r="BI869" s="203">
        <f>IF(N869="nulová",J869,0)</f>
        <v>0</v>
      </c>
      <c r="BJ869" s="24" t="s">
        <v>80</v>
      </c>
      <c r="BK869" s="203">
        <f>ROUND(I869*H869,2)</f>
        <v>0</v>
      </c>
      <c r="BL869" s="24" t="s">
        <v>660</v>
      </c>
      <c r="BM869" s="24" t="s">
        <v>2651</v>
      </c>
    </row>
    <row r="870" spans="2:65" s="1" customFormat="1" ht="13.5">
      <c r="B870" s="41"/>
      <c r="C870" s="63"/>
      <c r="D870" s="204" t="s">
        <v>153</v>
      </c>
      <c r="E870" s="63"/>
      <c r="F870" s="205" t="s">
        <v>659</v>
      </c>
      <c r="G870" s="63"/>
      <c r="H870" s="63"/>
      <c r="I870" s="163"/>
      <c r="J870" s="63"/>
      <c r="K870" s="63"/>
      <c r="L870" s="61"/>
      <c r="M870" s="206"/>
      <c r="N870" s="42"/>
      <c r="O870" s="42"/>
      <c r="P870" s="42"/>
      <c r="Q870" s="42"/>
      <c r="R870" s="42"/>
      <c r="S870" s="42"/>
      <c r="T870" s="78"/>
      <c r="AT870" s="24" t="s">
        <v>153</v>
      </c>
      <c r="AU870" s="24" t="s">
        <v>82</v>
      </c>
    </row>
    <row r="871" spans="2:65" s="12" customFormat="1" ht="13.5">
      <c r="B871" s="219"/>
      <c r="C871" s="220"/>
      <c r="D871" s="204" t="s">
        <v>155</v>
      </c>
      <c r="E871" s="221" t="s">
        <v>21</v>
      </c>
      <c r="F871" s="222" t="s">
        <v>1832</v>
      </c>
      <c r="G871" s="220"/>
      <c r="H871" s="221" t="s">
        <v>21</v>
      </c>
      <c r="I871" s="223"/>
      <c r="J871" s="220"/>
      <c r="K871" s="220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155</v>
      </c>
      <c r="AU871" s="228" t="s">
        <v>82</v>
      </c>
      <c r="AV871" s="12" t="s">
        <v>80</v>
      </c>
      <c r="AW871" s="12" t="s">
        <v>35</v>
      </c>
      <c r="AX871" s="12" t="s">
        <v>72</v>
      </c>
      <c r="AY871" s="228" t="s">
        <v>144</v>
      </c>
    </row>
    <row r="872" spans="2:65" s="12" customFormat="1" ht="13.5">
      <c r="B872" s="219"/>
      <c r="C872" s="220"/>
      <c r="D872" s="204" t="s">
        <v>155</v>
      </c>
      <c r="E872" s="221" t="s">
        <v>21</v>
      </c>
      <c r="F872" s="222" t="s">
        <v>1833</v>
      </c>
      <c r="G872" s="220"/>
      <c r="H872" s="221" t="s">
        <v>21</v>
      </c>
      <c r="I872" s="223"/>
      <c r="J872" s="220"/>
      <c r="K872" s="220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155</v>
      </c>
      <c r="AU872" s="228" t="s">
        <v>82</v>
      </c>
      <c r="AV872" s="12" t="s">
        <v>80</v>
      </c>
      <c r="AW872" s="12" t="s">
        <v>35</v>
      </c>
      <c r="AX872" s="12" t="s">
        <v>72</v>
      </c>
      <c r="AY872" s="228" t="s">
        <v>144</v>
      </c>
    </row>
    <row r="873" spans="2:65" s="11" customFormat="1" ht="13.5">
      <c r="B873" s="207"/>
      <c r="C873" s="208"/>
      <c r="D873" s="204" t="s">
        <v>155</v>
      </c>
      <c r="E873" s="209" t="s">
        <v>21</v>
      </c>
      <c r="F873" s="210" t="s">
        <v>1834</v>
      </c>
      <c r="G873" s="208"/>
      <c r="H873" s="211">
        <v>1</v>
      </c>
      <c r="I873" s="212"/>
      <c r="J873" s="208"/>
      <c r="K873" s="208"/>
      <c r="L873" s="213"/>
      <c r="M873" s="214"/>
      <c r="N873" s="215"/>
      <c r="O873" s="215"/>
      <c r="P873" s="215"/>
      <c r="Q873" s="215"/>
      <c r="R873" s="215"/>
      <c r="S873" s="215"/>
      <c r="T873" s="216"/>
      <c r="AT873" s="217" t="s">
        <v>155</v>
      </c>
      <c r="AU873" s="217" t="s">
        <v>82</v>
      </c>
      <c r="AV873" s="11" t="s">
        <v>82</v>
      </c>
      <c r="AW873" s="11" t="s">
        <v>35</v>
      </c>
      <c r="AX873" s="11" t="s">
        <v>80</v>
      </c>
      <c r="AY873" s="217" t="s">
        <v>144</v>
      </c>
    </row>
    <row r="874" spans="2:65" s="1" customFormat="1" ht="16.5" customHeight="1">
      <c r="B874" s="41"/>
      <c r="C874" s="192" t="s">
        <v>1822</v>
      </c>
      <c r="D874" s="192" t="s">
        <v>146</v>
      </c>
      <c r="E874" s="193" t="s">
        <v>1836</v>
      </c>
      <c r="F874" s="194" t="s">
        <v>2283</v>
      </c>
      <c r="G874" s="195" t="s">
        <v>1771</v>
      </c>
      <c r="H874" s="196">
        <v>1</v>
      </c>
      <c r="I874" s="197"/>
      <c r="J874" s="198">
        <f>ROUND(I874*H874,2)</f>
        <v>0</v>
      </c>
      <c r="K874" s="194" t="s">
        <v>150</v>
      </c>
      <c r="L874" s="61"/>
      <c r="M874" s="199" t="s">
        <v>21</v>
      </c>
      <c r="N874" s="200" t="s">
        <v>43</v>
      </c>
      <c r="O874" s="42"/>
      <c r="P874" s="201">
        <f>O874*H874</f>
        <v>0</v>
      </c>
      <c r="Q874" s="201">
        <v>0</v>
      </c>
      <c r="R874" s="201">
        <f>Q874*H874</f>
        <v>0</v>
      </c>
      <c r="S874" s="201">
        <v>0</v>
      </c>
      <c r="T874" s="202">
        <f>S874*H874</f>
        <v>0</v>
      </c>
      <c r="AR874" s="24" t="s">
        <v>660</v>
      </c>
      <c r="AT874" s="24" t="s">
        <v>146</v>
      </c>
      <c r="AU874" s="24" t="s">
        <v>82</v>
      </c>
      <c r="AY874" s="24" t="s">
        <v>144</v>
      </c>
      <c r="BE874" s="203">
        <f>IF(N874="základní",J874,0)</f>
        <v>0</v>
      </c>
      <c r="BF874" s="203">
        <f>IF(N874="snížená",J874,0)</f>
        <v>0</v>
      </c>
      <c r="BG874" s="203">
        <f>IF(N874="zákl. přenesená",J874,0)</f>
        <v>0</v>
      </c>
      <c r="BH874" s="203">
        <f>IF(N874="sníž. přenesená",J874,0)</f>
        <v>0</v>
      </c>
      <c r="BI874" s="203">
        <f>IF(N874="nulová",J874,0)</f>
        <v>0</v>
      </c>
      <c r="BJ874" s="24" t="s">
        <v>80</v>
      </c>
      <c r="BK874" s="203">
        <f>ROUND(I874*H874,2)</f>
        <v>0</v>
      </c>
      <c r="BL874" s="24" t="s">
        <v>660</v>
      </c>
      <c r="BM874" s="24" t="s">
        <v>2652</v>
      </c>
    </row>
    <row r="875" spans="2:65" s="1" customFormat="1" ht="13.5">
      <c r="B875" s="41"/>
      <c r="C875" s="63"/>
      <c r="D875" s="204" t="s">
        <v>153</v>
      </c>
      <c r="E875" s="63"/>
      <c r="F875" s="205" t="s">
        <v>2285</v>
      </c>
      <c r="G875" s="63"/>
      <c r="H875" s="63"/>
      <c r="I875" s="163"/>
      <c r="J875" s="63"/>
      <c r="K875" s="63"/>
      <c r="L875" s="61"/>
      <c r="M875" s="206"/>
      <c r="N875" s="42"/>
      <c r="O875" s="42"/>
      <c r="P875" s="42"/>
      <c r="Q875" s="42"/>
      <c r="R875" s="42"/>
      <c r="S875" s="42"/>
      <c r="T875" s="78"/>
      <c r="AT875" s="24" t="s">
        <v>153</v>
      </c>
      <c r="AU875" s="24" t="s">
        <v>82</v>
      </c>
    </row>
    <row r="876" spans="2:65" s="12" customFormat="1" ht="27">
      <c r="B876" s="219"/>
      <c r="C876" s="220"/>
      <c r="D876" s="204" t="s">
        <v>155</v>
      </c>
      <c r="E876" s="221" t="s">
        <v>21</v>
      </c>
      <c r="F876" s="222" t="s">
        <v>1839</v>
      </c>
      <c r="G876" s="220"/>
      <c r="H876" s="221" t="s">
        <v>21</v>
      </c>
      <c r="I876" s="223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155</v>
      </c>
      <c r="AU876" s="228" t="s">
        <v>82</v>
      </c>
      <c r="AV876" s="12" t="s">
        <v>80</v>
      </c>
      <c r="AW876" s="12" t="s">
        <v>35</v>
      </c>
      <c r="AX876" s="12" t="s">
        <v>72</v>
      </c>
      <c r="AY876" s="228" t="s">
        <v>144</v>
      </c>
    </row>
    <row r="877" spans="2:65" s="12" customFormat="1" ht="13.5">
      <c r="B877" s="219"/>
      <c r="C877" s="220"/>
      <c r="D877" s="204" t="s">
        <v>155</v>
      </c>
      <c r="E877" s="221" t="s">
        <v>21</v>
      </c>
      <c r="F877" s="222" t="s">
        <v>1840</v>
      </c>
      <c r="G877" s="220"/>
      <c r="H877" s="221" t="s">
        <v>21</v>
      </c>
      <c r="I877" s="223"/>
      <c r="J877" s="220"/>
      <c r="K877" s="220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155</v>
      </c>
      <c r="AU877" s="228" t="s">
        <v>82</v>
      </c>
      <c r="AV877" s="12" t="s">
        <v>80</v>
      </c>
      <c r="AW877" s="12" t="s">
        <v>35</v>
      </c>
      <c r="AX877" s="12" t="s">
        <v>72</v>
      </c>
      <c r="AY877" s="228" t="s">
        <v>144</v>
      </c>
    </row>
    <row r="878" spans="2:65" s="11" customFormat="1" ht="13.5">
      <c r="B878" s="207"/>
      <c r="C878" s="208"/>
      <c r="D878" s="204" t="s">
        <v>155</v>
      </c>
      <c r="E878" s="209" t="s">
        <v>21</v>
      </c>
      <c r="F878" s="210" t="s">
        <v>80</v>
      </c>
      <c r="G878" s="208"/>
      <c r="H878" s="211">
        <v>1</v>
      </c>
      <c r="I878" s="212"/>
      <c r="J878" s="208"/>
      <c r="K878" s="208"/>
      <c r="L878" s="213"/>
      <c r="M878" s="214"/>
      <c r="N878" s="215"/>
      <c r="O878" s="215"/>
      <c r="P878" s="215"/>
      <c r="Q878" s="215"/>
      <c r="R878" s="215"/>
      <c r="S878" s="215"/>
      <c r="T878" s="216"/>
      <c r="AT878" s="217" t="s">
        <v>155</v>
      </c>
      <c r="AU878" s="217" t="s">
        <v>82</v>
      </c>
      <c r="AV878" s="11" t="s">
        <v>82</v>
      </c>
      <c r="AW878" s="11" t="s">
        <v>35</v>
      </c>
      <c r="AX878" s="11" t="s">
        <v>80</v>
      </c>
      <c r="AY878" s="217" t="s">
        <v>144</v>
      </c>
    </row>
    <row r="879" spans="2:65" s="1" customFormat="1" ht="16.5" customHeight="1">
      <c r="B879" s="41"/>
      <c r="C879" s="192" t="s">
        <v>1830</v>
      </c>
      <c r="D879" s="192" t="s">
        <v>146</v>
      </c>
      <c r="E879" s="193" t="s">
        <v>1842</v>
      </c>
      <c r="F879" s="194" t="s">
        <v>1843</v>
      </c>
      <c r="G879" s="195" t="s">
        <v>1771</v>
      </c>
      <c r="H879" s="196">
        <v>1</v>
      </c>
      <c r="I879" s="197"/>
      <c r="J879" s="198">
        <f>ROUND(I879*H879,2)</f>
        <v>0</v>
      </c>
      <c r="K879" s="194" t="s">
        <v>150</v>
      </c>
      <c r="L879" s="61"/>
      <c r="M879" s="199" t="s">
        <v>21</v>
      </c>
      <c r="N879" s="200" t="s">
        <v>43</v>
      </c>
      <c r="O879" s="42"/>
      <c r="P879" s="201">
        <f>O879*H879</f>
        <v>0</v>
      </c>
      <c r="Q879" s="201">
        <v>0</v>
      </c>
      <c r="R879" s="201">
        <f>Q879*H879</f>
        <v>0</v>
      </c>
      <c r="S879" s="201">
        <v>0</v>
      </c>
      <c r="T879" s="202">
        <f>S879*H879</f>
        <v>0</v>
      </c>
      <c r="AR879" s="24" t="s">
        <v>660</v>
      </c>
      <c r="AT879" s="24" t="s">
        <v>146</v>
      </c>
      <c r="AU879" s="24" t="s">
        <v>82</v>
      </c>
      <c r="AY879" s="24" t="s">
        <v>144</v>
      </c>
      <c r="BE879" s="203">
        <f>IF(N879="základní",J879,0)</f>
        <v>0</v>
      </c>
      <c r="BF879" s="203">
        <f>IF(N879="snížená",J879,0)</f>
        <v>0</v>
      </c>
      <c r="BG879" s="203">
        <f>IF(N879="zákl. přenesená",J879,0)</f>
        <v>0</v>
      </c>
      <c r="BH879" s="203">
        <f>IF(N879="sníž. přenesená",J879,0)</f>
        <v>0</v>
      </c>
      <c r="BI879" s="203">
        <f>IF(N879="nulová",J879,0)</f>
        <v>0</v>
      </c>
      <c r="BJ879" s="24" t="s">
        <v>80</v>
      </c>
      <c r="BK879" s="203">
        <f>ROUND(I879*H879,2)</f>
        <v>0</v>
      </c>
      <c r="BL879" s="24" t="s">
        <v>660</v>
      </c>
      <c r="BM879" s="24" t="s">
        <v>2653</v>
      </c>
    </row>
    <row r="880" spans="2:65" s="1" customFormat="1" ht="13.5">
      <c r="B880" s="41"/>
      <c r="C880" s="63"/>
      <c r="D880" s="204" t="s">
        <v>153</v>
      </c>
      <c r="E880" s="63"/>
      <c r="F880" s="205" t="s">
        <v>1843</v>
      </c>
      <c r="G880" s="63"/>
      <c r="H880" s="63"/>
      <c r="I880" s="163"/>
      <c r="J880" s="63"/>
      <c r="K880" s="63"/>
      <c r="L880" s="61"/>
      <c r="M880" s="206"/>
      <c r="N880" s="42"/>
      <c r="O880" s="42"/>
      <c r="P880" s="42"/>
      <c r="Q880" s="42"/>
      <c r="R880" s="42"/>
      <c r="S880" s="42"/>
      <c r="T880" s="78"/>
      <c r="AT880" s="24" t="s">
        <v>153</v>
      </c>
      <c r="AU880" s="24" t="s">
        <v>82</v>
      </c>
    </row>
    <row r="881" spans="2:65" s="12" customFormat="1" ht="27">
      <c r="B881" s="219"/>
      <c r="C881" s="220"/>
      <c r="D881" s="204" t="s">
        <v>155</v>
      </c>
      <c r="E881" s="221" t="s">
        <v>21</v>
      </c>
      <c r="F881" s="222" t="s">
        <v>1845</v>
      </c>
      <c r="G881" s="220"/>
      <c r="H881" s="221" t="s">
        <v>21</v>
      </c>
      <c r="I881" s="223"/>
      <c r="J881" s="220"/>
      <c r="K881" s="220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155</v>
      </c>
      <c r="AU881" s="228" t="s">
        <v>82</v>
      </c>
      <c r="AV881" s="12" t="s">
        <v>80</v>
      </c>
      <c r="AW881" s="12" t="s">
        <v>35</v>
      </c>
      <c r="AX881" s="12" t="s">
        <v>72</v>
      </c>
      <c r="AY881" s="228" t="s">
        <v>144</v>
      </c>
    </row>
    <row r="882" spans="2:65" s="12" customFormat="1" ht="13.5">
      <c r="B882" s="219"/>
      <c r="C882" s="220"/>
      <c r="D882" s="204" t="s">
        <v>155</v>
      </c>
      <c r="E882" s="221" t="s">
        <v>21</v>
      </c>
      <c r="F882" s="222" t="s">
        <v>1846</v>
      </c>
      <c r="G882" s="220"/>
      <c r="H882" s="221" t="s">
        <v>21</v>
      </c>
      <c r="I882" s="223"/>
      <c r="J882" s="220"/>
      <c r="K882" s="220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155</v>
      </c>
      <c r="AU882" s="228" t="s">
        <v>82</v>
      </c>
      <c r="AV882" s="12" t="s">
        <v>80</v>
      </c>
      <c r="AW882" s="12" t="s">
        <v>35</v>
      </c>
      <c r="AX882" s="12" t="s">
        <v>72</v>
      </c>
      <c r="AY882" s="228" t="s">
        <v>144</v>
      </c>
    </row>
    <row r="883" spans="2:65" s="11" customFormat="1" ht="13.5">
      <c r="B883" s="207"/>
      <c r="C883" s="208"/>
      <c r="D883" s="204" t="s">
        <v>155</v>
      </c>
      <c r="E883" s="209" t="s">
        <v>21</v>
      </c>
      <c r="F883" s="210" t="s">
        <v>80</v>
      </c>
      <c r="G883" s="208"/>
      <c r="H883" s="211">
        <v>1</v>
      </c>
      <c r="I883" s="212"/>
      <c r="J883" s="208"/>
      <c r="K883" s="208"/>
      <c r="L883" s="213"/>
      <c r="M883" s="214"/>
      <c r="N883" s="215"/>
      <c r="O883" s="215"/>
      <c r="P883" s="215"/>
      <c r="Q883" s="215"/>
      <c r="R883" s="215"/>
      <c r="S883" s="215"/>
      <c r="T883" s="216"/>
      <c r="AT883" s="217" t="s">
        <v>155</v>
      </c>
      <c r="AU883" s="217" t="s">
        <v>82</v>
      </c>
      <c r="AV883" s="11" t="s">
        <v>82</v>
      </c>
      <c r="AW883" s="11" t="s">
        <v>35</v>
      </c>
      <c r="AX883" s="11" t="s">
        <v>80</v>
      </c>
      <c r="AY883" s="217" t="s">
        <v>144</v>
      </c>
    </row>
    <row r="884" spans="2:65" s="10" customFormat="1" ht="29.85" customHeight="1">
      <c r="B884" s="176"/>
      <c r="C884" s="177"/>
      <c r="D884" s="178" t="s">
        <v>71</v>
      </c>
      <c r="E884" s="190" t="s">
        <v>1847</v>
      </c>
      <c r="F884" s="190" t="s">
        <v>1848</v>
      </c>
      <c r="G884" s="177"/>
      <c r="H884" s="177"/>
      <c r="I884" s="180"/>
      <c r="J884" s="191">
        <f>BK884</f>
        <v>0</v>
      </c>
      <c r="K884" s="177"/>
      <c r="L884" s="182"/>
      <c r="M884" s="183"/>
      <c r="N884" s="184"/>
      <c r="O884" s="184"/>
      <c r="P884" s="185">
        <f>SUM(P885:P889)</f>
        <v>0</v>
      </c>
      <c r="Q884" s="184"/>
      <c r="R884" s="185">
        <f>SUM(R885:R889)</f>
        <v>0</v>
      </c>
      <c r="S884" s="184"/>
      <c r="T884" s="186">
        <f>SUM(T885:T889)</f>
        <v>0</v>
      </c>
      <c r="AR884" s="187" t="s">
        <v>174</v>
      </c>
      <c r="AT884" s="188" t="s">
        <v>71</v>
      </c>
      <c r="AU884" s="188" t="s">
        <v>80</v>
      </c>
      <c r="AY884" s="187" t="s">
        <v>144</v>
      </c>
      <c r="BK884" s="189">
        <f>SUM(BK885:BK889)</f>
        <v>0</v>
      </c>
    </row>
    <row r="885" spans="2:65" s="1" customFormat="1" ht="16.5" customHeight="1">
      <c r="B885" s="41"/>
      <c r="C885" s="192" t="s">
        <v>1835</v>
      </c>
      <c r="D885" s="192" t="s">
        <v>146</v>
      </c>
      <c r="E885" s="193" t="s">
        <v>1850</v>
      </c>
      <c r="F885" s="194" t="s">
        <v>1848</v>
      </c>
      <c r="G885" s="195" t="s">
        <v>1771</v>
      </c>
      <c r="H885" s="196">
        <v>1</v>
      </c>
      <c r="I885" s="197"/>
      <c r="J885" s="198">
        <f>ROUND(I885*H885,2)</f>
        <v>0</v>
      </c>
      <c r="K885" s="194" t="s">
        <v>150</v>
      </c>
      <c r="L885" s="61"/>
      <c r="M885" s="199" t="s">
        <v>21</v>
      </c>
      <c r="N885" s="200" t="s">
        <v>43</v>
      </c>
      <c r="O885" s="42"/>
      <c r="P885" s="201">
        <f>O885*H885</f>
        <v>0</v>
      </c>
      <c r="Q885" s="201">
        <v>0</v>
      </c>
      <c r="R885" s="201">
        <f>Q885*H885</f>
        <v>0</v>
      </c>
      <c r="S885" s="201">
        <v>0</v>
      </c>
      <c r="T885" s="202">
        <f>S885*H885</f>
        <v>0</v>
      </c>
      <c r="AR885" s="24" t="s">
        <v>660</v>
      </c>
      <c r="AT885" s="24" t="s">
        <v>146</v>
      </c>
      <c r="AU885" s="24" t="s">
        <v>82</v>
      </c>
      <c r="AY885" s="24" t="s">
        <v>144</v>
      </c>
      <c r="BE885" s="203">
        <f>IF(N885="základní",J885,0)</f>
        <v>0</v>
      </c>
      <c r="BF885" s="203">
        <f>IF(N885="snížená",J885,0)</f>
        <v>0</v>
      </c>
      <c r="BG885" s="203">
        <f>IF(N885="zákl. přenesená",J885,0)</f>
        <v>0</v>
      </c>
      <c r="BH885" s="203">
        <f>IF(N885="sníž. přenesená",J885,0)</f>
        <v>0</v>
      </c>
      <c r="BI885" s="203">
        <f>IF(N885="nulová",J885,0)</f>
        <v>0</v>
      </c>
      <c r="BJ885" s="24" t="s">
        <v>80</v>
      </c>
      <c r="BK885" s="203">
        <f>ROUND(I885*H885,2)</f>
        <v>0</v>
      </c>
      <c r="BL885" s="24" t="s">
        <v>660</v>
      </c>
      <c r="BM885" s="24" t="s">
        <v>2654</v>
      </c>
    </row>
    <row r="886" spans="2:65" s="1" customFormat="1" ht="13.5">
      <c r="B886" s="41"/>
      <c r="C886" s="63"/>
      <c r="D886" s="204" t="s">
        <v>153</v>
      </c>
      <c r="E886" s="63"/>
      <c r="F886" s="205" t="s">
        <v>1848</v>
      </c>
      <c r="G886" s="63"/>
      <c r="H886" s="63"/>
      <c r="I886" s="163"/>
      <c r="J886" s="63"/>
      <c r="K886" s="63"/>
      <c r="L886" s="61"/>
      <c r="M886" s="206"/>
      <c r="N886" s="42"/>
      <c r="O886" s="42"/>
      <c r="P886" s="42"/>
      <c r="Q886" s="42"/>
      <c r="R886" s="42"/>
      <c r="S886" s="42"/>
      <c r="T886" s="78"/>
      <c r="AT886" s="24" t="s">
        <v>153</v>
      </c>
      <c r="AU886" s="24" t="s">
        <v>82</v>
      </c>
    </row>
    <row r="887" spans="2:65" s="12" customFormat="1" ht="27">
      <c r="B887" s="219"/>
      <c r="C887" s="220"/>
      <c r="D887" s="204" t="s">
        <v>155</v>
      </c>
      <c r="E887" s="221" t="s">
        <v>21</v>
      </c>
      <c r="F887" s="222" t="s">
        <v>1852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2" customFormat="1" ht="13.5">
      <c r="B888" s="219"/>
      <c r="C888" s="220"/>
      <c r="D888" s="204" t="s">
        <v>155</v>
      </c>
      <c r="E888" s="221" t="s">
        <v>21</v>
      </c>
      <c r="F888" s="222" t="s">
        <v>1853</v>
      </c>
      <c r="G888" s="220"/>
      <c r="H888" s="221" t="s">
        <v>21</v>
      </c>
      <c r="I888" s="223"/>
      <c r="J888" s="220"/>
      <c r="K888" s="220"/>
      <c r="L888" s="224"/>
      <c r="M888" s="225"/>
      <c r="N888" s="226"/>
      <c r="O888" s="226"/>
      <c r="P888" s="226"/>
      <c r="Q888" s="226"/>
      <c r="R888" s="226"/>
      <c r="S888" s="226"/>
      <c r="T888" s="227"/>
      <c r="AT888" s="228" t="s">
        <v>155</v>
      </c>
      <c r="AU888" s="228" t="s">
        <v>82</v>
      </c>
      <c r="AV888" s="12" t="s">
        <v>80</v>
      </c>
      <c r="AW888" s="12" t="s">
        <v>35</v>
      </c>
      <c r="AX888" s="12" t="s">
        <v>72</v>
      </c>
      <c r="AY888" s="228" t="s">
        <v>144</v>
      </c>
    </row>
    <row r="889" spans="2:65" s="11" customFormat="1" ht="13.5">
      <c r="B889" s="207"/>
      <c r="C889" s="208"/>
      <c r="D889" s="204" t="s">
        <v>155</v>
      </c>
      <c r="E889" s="209" t="s">
        <v>21</v>
      </c>
      <c r="F889" s="210" t="s">
        <v>80</v>
      </c>
      <c r="G889" s="208"/>
      <c r="H889" s="211">
        <v>1</v>
      </c>
      <c r="I889" s="212"/>
      <c r="J889" s="208"/>
      <c r="K889" s="208"/>
      <c r="L889" s="213"/>
      <c r="M889" s="242"/>
      <c r="N889" s="243"/>
      <c r="O889" s="243"/>
      <c r="P889" s="243"/>
      <c r="Q889" s="243"/>
      <c r="R889" s="243"/>
      <c r="S889" s="243"/>
      <c r="T889" s="244"/>
      <c r="AT889" s="217" t="s">
        <v>155</v>
      </c>
      <c r="AU889" s="217" t="s">
        <v>82</v>
      </c>
      <c r="AV889" s="11" t="s">
        <v>82</v>
      </c>
      <c r="AW889" s="11" t="s">
        <v>35</v>
      </c>
      <c r="AX889" s="11" t="s">
        <v>80</v>
      </c>
      <c r="AY889" s="217" t="s">
        <v>144</v>
      </c>
    </row>
    <row r="890" spans="2:65" s="1" customFormat="1" ht="6.95" customHeight="1">
      <c r="B890" s="56"/>
      <c r="C890" s="57"/>
      <c r="D890" s="57"/>
      <c r="E890" s="57"/>
      <c r="F890" s="57"/>
      <c r="G890" s="57"/>
      <c r="H890" s="57"/>
      <c r="I890" s="139"/>
      <c r="J890" s="57"/>
      <c r="K890" s="57"/>
      <c r="L890" s="61"/>
    </row>
  </sheetData>
  <sheetProtection algorithmName="SHA-512" hashValue="Po6uB4yInm4DCcEiO+fsulNWnvNw1lqSVaRmLju+o0WTrKZaJAxYjQRoypppIZ6J8oJvZi38ankLGsouDxL+Lw==" saltValue="iJTvjhf4YnRN518MYJPo3eJYQU/SbFRgqnWep2vbKlFqMvLK9gJEfDrPzXecEdHXGxPwodPp0un6hwsOjonOLA==" spinCount="100000" sheet="1" objects="1" scenarios="1" formatColumns="0" formatRows="0" autoFilter="0"/>
  <autoFilter ref="C93:K889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104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632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52" t="s">
        <v>21</v>
      </c>
      <c r="F24" s="352"/>
      <c r="G24" s="352"/>
      <c r="H24" s="35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ROUND(SUM(BE83:BE138), 2)</f>
        <v>0</v>
      </c>
      <c r="G30" s="42"/>
      <c r="H30" s="42"/>
      <c r="I30" s="131">
        <v>0.21</v>
      </c>
      <c r="J30" s="130">
        <f>ROUND(ROUND((SUM(BE83:BE138)),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ROUND(SUM(BF83:BF138), 2)</f>
        <v>0</v>
      </c>
      <c r="G31" s="42"/>
      <c r="H31" s="42"/>
      <c r="I31" s="131">
        <v>0.15</v>
      </c>
      <c r="J31" s="130">
        <f>ROUND(ROUND((SUM(BF83:BF138)),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ROUND(SUM(BG83:BG138),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ROUND(SUM(BH83:BH138),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ROUND(SUM(BI83:BI138),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VRN - Vedlejší rozpočtové náklady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52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632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2655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634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>
      <c r="B60" s="156"/>
      <c r="C60" s="157"/>
      <c r="D60" s="158" t="s">
        <v>635</v>
      </c>
      <c r="E60" s="159"/>
      <c r="F60" s="159"/>
      <c r="G60" s="159"/>
      <c r="H60" s="159"/>
      <c r="I60" s="160"/>
      <c r="J60" s="161">
        <f>J104</f>
        <v>0</v>
      </c>
      <c r="K60" s="162"/>
    </row>
    <row r="61" spans="2:47" s="8" customFormat="1" ht="19.899999999999999" customHeight="1">
      <c r="B61" s="156"/>
      <c r="C61" s="157"/>
      <c r="D61" s="158" t="s">
        <v>2656</v>
      </c>
      <c r="E61" s="159"/>
      <c r="F61" s="159"/>
      <c r="G61" s="159"/>
      <c r="H61" s="159"/>
      <c r="I61" s="160"/>
      <c r="J61" s="161">
        <f>J119</f>
        <v>0</v>
      </c>
      <c r="K61" s="162"/>
    </row>
    <row r="62" spans="2:47" s="8" customFormat="1" ht="19.899999999999999" customHeight="1">
      <c r="B62" s="156"/>
      <c r="C62" s="157"/>
      <c r="D62" s="158" t="s">
        <v>935</v>
      </c>
      <c r="E62" s="159"/>
      <c r="F62" s="159"/>
      <c r="G62" s="159"/>
      <c r="H62" s="159"/>
      <c r="I62" s="160"/>
      <c r="J62" s="161">
        <f>J126</f>
        <v>0</v>
      </c>
      <c r="K62" s="162"/>
    </row>
    <row r="63" spans="2:47" s="8" customFormat="1" ht="19.899999999999999" customHeight="1">
      <c r="B63" s="156"/>
      <c r="C63" s="157"/>
      <c r="D63" s="158" t="s">
        <v>936</v>
      </c>
      <c r="E63" s="159"/>
      <c r="F63" s="159"/>
      <c r="G63" s="159"/>
      <c r="H63" s="159"/>
      <c r="I63" s="160"/>
      <c r="J63" s="161">
        <f>J129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128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6.5" customHeight="1">
      <c r="B73" s="41"/>
      <c r="C73" s="63"/>
      <c r="D73" s="63"/>
      <c r="E73" s="388" t="str">
        <f>E7</f>
        <v>II/112 Struhařov, rekonstrukce silnice – provozní staničení km 6,70 – 9,48</v>
      </c>
      <c r="F73" s="389"/>
      <c r="G73" s="389"/>
      <c r="H73" s="389"/>
      <c r="I73" s="163"/>
      <c r="J73" s="63"/>
      <c r="K73" s="63"/>
      <c r="L73" s="61"/>
    </row>
    <row r="74" spans="2:12" s="1" customFormat="1" ht="14.45" customHeight="1">
      <c r="B74" s="41"/>
      <c r="C74" s="65" t="s">
        <v>111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7.25" customHeight="1">
      <c r="B75" s="41"/>
      <c r="C75" s="63"/>
      <c r="D75" s="63"/>
      <c r="E75" s="363" t="str">
        <f>E9</f>
        <v>VRN - Vedlejší rozpočtové náklady</v>
      </c>
      <c r="F75" s="390"/>
      <c r="G75" s="390"/>
      <c r="H75" s="390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23</v>
      </c>
      <c r="D77" s="63"/>
      <c r="E77" s="63"/>
      <c r="F77" s="164" t="str">
        <f>F12</f>
        <v>Struhařov</v>
      </c>
      <c r="G77" s="63"/>
      <c r="H77" s="63"/>
      <c r="I77" s="165" t="s">
        <v>25</v>
      </c>
      <c r="J77" s="73" t="str">
        <f>IF(J12="","",J12)</f>
        <v>19. 3. 2018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27</v>
      </c>
      <c r="D79" s="63"/>
      <c r="E79" s="63"/>
      <c r="F79" s="164" t="str">
        <f>E15</f>
        <v>Krajská správa a údržba silnic Středočeského kraje</v>
      </c>
      <c r="G79" s="63"/>
      <c r="H79" s="63"/>
      <c r="I79" s="165" t="s">
        <v>33</v>
      </c>
      <c r="J79" s="164" t="str">
        <f>E21</f>
        <v>Atelier PROMIKA s.r.o.</v>
      </c>
      <c r="K79" s="63"/>
      <c r="L79" s="61"/>
    </row>
    <row r="80" spans="2:12" s="1" customFormat="1" ht="14.45" customHeight="1">
      <c r="B80" s="41"/>
      <c r="C80" s="65" t="s">
        <v>31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129</v>
      </c>
      <c r="D82" s="168" t="s">
        <v>57</v>
      </c>
      <c r="E82" s="168" t="s">
        <v>53</v>
      </c>
      <c r="F82" s="168" t="s">
        <v>130</v>
      </c>
      <c r="G82" s="168" t="s">
        <v>131</v>
      </c>
      <c r="H82" s="168" t="s">
        <v>132</v>
      </c>
      <c r="I82" s="169" t="s">
        <v>133</v>
      </c>
      <c r="J82" s="168" t="s">
        <v>116</v>
      </c>
      <c r="K82" s="170" t="s">
        <v>134</v>
      </c>
      <c r="L82" s="171"/>
      <c r="M82" s="81" t="s">
        <v>135</v>
      </c>
      <c r="N82" s="82" t="s">
        <v>42</v>
      </c>
      <c r="O82" s="82" t="s">
        <v>136</v>
      </c>
      <c r="P82" s="82" t="s">
        <v>137</v>
      </c>
      <c r="Q82" s="82" t="s">
        <v>138</v>
      </c>
      <c r="R82" s="82" t="s">
        <v>139</v>
      </c>
      <c r="S82" s="82" t="s">
        <v>140</v>
      </c>
      <c r="T82" s="83" t="s">
        <v>141</v>
      </c>
    </row>
    <row r="83" spans="2:65" s="1" customFormat="1" ht="29.25" customHeight="1">
      <c r="B83" s="41"/>
      <c r="C83" s="87" t="s">
        <v>117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0</v>
      </c>
      <c r="S83" s="85"/>
      <c r="T83" s="174">
        <f>T84</f>
        <v>0</v>
      </c>
      <c r="AT83" s="24" t="s">
        <v>71</v>
      </c>
      <c r="AU83" s="24" t="s">
        <v>118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71</v>
      </c>
      <c r="E84" s="179" t="s">
        <v>101</v>
      </c>
      <c r="F84" s="179" t="s">
        <v>102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P85+P94+P104+P119+P126+P129</f>
        <v>0</v>
      </c>
      <c r="Q84" s="184"/>
      <c r="R84" s="185">
        <f>R85+R94+R104+R119+R126+R129</f>
        <v>0</v>
      </c>
      <c r="S84" s="184"/>
      <c r="T84" s="186">
        <f>T85+T94+T104+T119+T126+T129</f>
        <v>0</v>
      </c>
      <c r="AR84" s="187" t="s">
        <v>174</v>
      </c>
      <c r="AT84" s="188" t="s">
        <v>71</v>
      </c>
      <c r="AU84" s="188" t="s">
        <v>72</v>
      </c>
      <c r="AY84" s="187" t="s">
        <v>144</v>
      </c>
      <c r="BK84" s="189">
        <f>BK85+BK94+BK104+BK119+BK126+BK129</f>
        <v>0</v>
      </c>
    </row>
    <row r="85" spans="2:65" s="10" customFormat="1" ht="19.899999999999999" customHeight="1">
      <c r="B85" s="176"/>
      <c r="C85" s="177"/>
      <c r="D85" s="178" t="s">
        <v>71</v>
      </c>
      <c r="E85" s="190" t="s">
        <v>656</v>
      </c>
      <c r="F85" s="190" t="s">
        <v>2657</v>
      </c>
      <c r="G85" s="177"/>
      <c r="H85" s="177"/>
      <c r="I85" s="180"/>
      <c r="J85" s="191">
        <f>BK85</f>
        <v>0</v>
      </c>
      <c r="K85" s="177"/>
      <c r="L85" s="182"/>
      <c r="M85" s="183"/>
      <c r="N85" s="184"/>
      <c r="O85" s="184"/>
      <c r="P85" s="185">
        <f>SUM(P86:P93)</f>
        <v>0</v>
      </c>
      <c r="Q85" s="184"/>
      <c r="R85" s="185">
        <f>SUM(R86:R93)</f>
        <v>0</v>
      </c>
      <c r="S85" s="184"/>
      <c r="T85" s="186">
        <f>SUM(T86:T93)</f>
        <v>0</v>
      </c>
      <c r="AR85" s="187" t="s">
        <v>174</v>
      </c>
      <c r="AT85" s="188" t="s">
        <v>71</v>
      </c>
      <c r="AU85" s="188" t="s">
        <v>80</v>
      </c>
      <c r="AY85" s="187" t="s">
        <v>144</v>
      </c>
      <c r="BK85" s="189">
        <f>SUM(BK86:BK93)</f>
        <v>0</v>
      </c>
    </row>
    <row r="86" spans="2:65" s="1" customFormat="1" ht="16.5" customHeight="1">
      <c r="B86" s="41"/>
      <c r="C86" s="192" t="s">
        <v>80</v>
      </c>
      <c r="D86" s="192" t="s">
        <v>146</v>
      </c>
      <c r="E86" s="193" t="s">
        <v>1795</v>
      </c>
      <c r="F86" s="194" t="s">
        <v>1796</v>
      </c>
      <c r="G86" s="195" t="s">
        <v>667</v>
      </c>
      <c r="H86" s="196">
        <v>1</v>
      </c>
      <c r="I86" s="197"/>
      <c r="J86" s="198">
        <f>ROUND(I86*H86,2)</f>
        <v>0</v>
      </c>
      <c r="K86" s="194" t="s">
        <v>150</v>
      </c>
      <c r="L86" s="61"/>
      <c r="M86" s="199" t="s">
        <v>21</v>
      </c>
      <c r="N86" s="200" t="s">
        <v>43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4" t="s">
        <v>660</v>
      </c>
      <c r="AT86" s="24" t="s">
        <v>146</v>
      </c>
      <c r="AU86" s="24" t="s">
        <v>82</v>
      </c>
      <c r="AY86" s="24" t="s">
        <v>144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80</v>
      </c>
      <c r="BK86" s="203">
        <f>ROUND(I86*H86,2)</f>
        <v>0</v>
      </c>
      <c r="BL86" s="24" t="s">
        <v>660</v>
      </c>
      <c r="BM86" s="24" t="s">
        <v>2658</v>
      </c>
    </row>
    <row r="87" spans="2:65" s="1" customFormat="1" ht="13.5">
      <c r="B87" s="41"/>
      <c r="C87" s="63"/>
      <c r="D87" s="204" t="s">
        <v>153</v>
      </c>
      <c r="E87" s="63"/>
      <c r="F87" s="205" t="s">
        <v>1796</v>
      </c>
      <c r="G87" s="63"/>
      <c r="H87" s="63"/>
      <c r="I87" s="163"/>
      <c r="J87" s="63"/>
      <c r="K87" s="63"/>
      <c r="L87" s="61"/>
      <c r="M87" s="206"/>
      <c r="N87" s="42"/>
      <c r="O87" s="42"/>
      <c r="P87" s="42"/>
      <c r="Q87" s="42"/>
      <c r="R87" s="42"/>
      <c r="S87" s="42"/>
      <c r="T87" s="78"/>
      <c r="AT87" s="24" t="s">
        <v>153</v>
      </c>
      <c r="AU87" s="24" t="s">
        <v>82</v>
      </c>
    </row>
    <row r="88" spans="2:65" s="11" customFormat="1" ht="13.5">
      <c r="B88" s="207"/>
      <c r="C88" s="208"/>
      <c r="D88" s="204" t="s">
        <v>155</v>
      </c>
      <c r="E88" s="209" t="s">
        <v>21</v>
      </c>
      <c r="F88" s="210" t="s">
        <v>2659</v>
      </c>
      <c r="G88" s="208"/>
      <c r="H88" s="211">
        <v>1</v>
      </c>
      <c r="I88" s="212"/>
      <c r="J88" s="208"/>
      <c r="K88" s="208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155</v>
      </c>
      <c r="AU88" s="217" t="s">
        <v>82</v>
      </c>
      <c r="AV88" s="11" t="s">
        <v>82</v>
      </c>
      <c r="AW88" s="11" t="s">
        <v>35</v>
      </c>
      <c r="AX88" s="11" t="s">
        <v>72</v>
      </c>
      <c r="AY88" s="217" t="s">
        <v>144</v>
      </c>
    </row>
    <row r="89" spans="2:65" s="1" customFormat="1" ht="16.5" customHeight="1">
      <c r="B89" s="41"/>
      <c r="C89" s="192" t="s">
        <v>82</v>
      </c>
      <c r="D89" s="192" t="s">
        <v>146</v>
      </c>
      <c r="E89" s="193" t="s">
        <v>1842</v>
      </c>
      <c r="F89" s="194" t="s">
        <v>1843</v>
      </c>
      <c r="G89" s="195" t="s">
        <v>518</v>
      </c>
      <c r="H89" s="196">
        <v>1</v>
      </c>
      <c r="I89" s="197"/>
      <c r="J89" s="198">
        <f>ROUND(I89*H89,2)</f>
        <v>0</v>
      </c>
      <c r="K89" s="194" t="s">
        <v>150</v>
      </c>
      <c r="L89" s="61"/>
      <c r="M89" s="199" t="s">
        <v>21</v>
      </c>
      <c r="N89" s="200" t="s">
        <v>43</v>
      </c>
      <c r="O89" s="42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660</v>
      </c>
      <c r="AT89" s="24" t="s">
        <v>146</v>
      </c>
      <c r="AU89" s="24" t="s">
        <v>82</v>
      </c>
      <c r="AY89" s="24" t="s">
        <v>144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80</v>
      </c>
      <c r="BK89" s="203">
        <f>ROUND(I89*H89,2)</f>
        <v>0</v>
      </c>
      <c r="BL89" s="24" t="s">
        <v>660</v>
      </c>
      <c r="BM89" s="24" t="s">
        <v>2660</v>
      </c>
    </row>
    <row r="90" spans="2:65" s="1" customFormat="1" ht="13.5">
      <c r="B90" s="41"/>
      <c r="C90" s="63"/>
      <c r="D90" s="204" t="s">
        <v>153</v>
      </c>
      <c r="E90" s="63"/>
      <c r="F90" s="205" t="s">
        <v>1843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153</v>
      </c>
      <c r="AU90" s="24" t="s">
        <v>82</v>
      </c>
    </row>
    <row r="91" spans="2:65" s="1" customFormat="1" ht="16.5" customHeight="1">
      <c r="B91" s="41"/>
      <c r="C91" s="192" t="s">
        <v>161</v>
      </c>
      <c r="D91" s="192" t="s">
        <v>146</v>
      </c>
      <c r="E91" s="193" t="s">
        <v>2661</v>
      </c>
      <c r="F91" s="194" t="s">
        <v>2662</v>
      </c>
      <c r="G91" s="195" t="s">
        <v>667</v>
      </c>
      <c r="H91" s="196">
        <v>1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660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660</v>
      </c>
      <c r="BM91" s="24" t="s">
        <v>2663</v>
      </c>
    </row>
    <row r="92" spans="2:65" s="1" customFormat="1" ht="13.5">
      <c r="B92" s="41"/>
      <c r="C92" s="63"/>
      <c r="D92" s="204" t="s">
        <v>153</v>
      </c>
      <c r="E92" s="63"/>
      <c r="F92" s="205" t="s">
        <v>2662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2664</v>
      </c>
      <c r="G93" s="208"/>
      <c r="H93" s="211">
        <v>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0" customFormat="1" ht="29.85" customHeight="1">
      <c r="B94" s="176"/>
      <c r="C94" s="177"/>
      <c r="D94" s="178" t="s">
        <v>71</v>
      </c>
      <c r="E94" s="190" t="s">
        <v>663</v>
      </c>
      <c r="F94" s="190" t="s">
        <v>664</v>
      </c>
      <c r="G94" s="177"/>
      <c r="H94" s="177"/>
      <c r="I94" s="180"/>
      <c r="J94" s="191">
        <f>BK94</f>
        <v>0</v>
      </c>
      <c r="K94" s="177"/>
      <c r="L94" s="182"/>
      <c r="M94" s="183"/>
      <c r="N94" s="184"/>
      <c r="O94" s="184"/>
      <c r="P94" s="185">
        <f>SUM(P95:P103)</f>
        <v>0</v>
      </c>
      <c r="Q94" s="184"/>
      <c r="R94" s="185">
        <f>SUM(R95:R103)</f>
        <v>0</v>
      </c>
      <c r="S94" s="184"/>
      <c r="T94" s="186">
        <f>SUM(T95:T103)</f>
        <v>0</v>
      </c>
      <c r="AR94" s="187" t="s">
        <v>174</v>
      </c>
      <c r="AT94" s="188" t="s">
        <v>71</v>
      </c>
      <c r="AU94" s="188" t="s">
        <v>80</v>
      </c>
      <c r="AY94" s="187" t="s">
        <v>144</v>
      </c>
      <c r="BK94" s="189">
        <f>SUM(BK95:BK103)</f>
        <v>0</v>
      </c>
    </row>
    <row r="95" spans="2:65" s="1" customFormat="1" ht="16.5" customHeight="1">
      <c r="B95" s="41"/>
      <c r="C95" s="192" t="s">
        <v>151</v>
      </c>
      <c r="D95" s="192" t="s">
        <v>146</v>
      </c>
      <c r="E95" s="193" t="s">
        <v>2665</v>
      </c>
      <c r="F95" s="194" t="s">
        <v>664</v>
      </c>
      <c r="G95" s="195" t="s">
        <v>667</v>
      </c>
      <c r="H95" s="196">
        <v>1</v>
      </c>
      <c r="I95" s="197"/>
      <c r="J95" s="198">
        <f>ROUND(I95*H95,2)</f>
        <v>0</v>
      </c>
      <c r="K95" s="194" t="s">
        <v>150</v>
      </c>
      <c r="L95" s="61"/>
      <c r="M95" s="199" t="s">
        <v>21</v>
      </c>
      <c r="N95" s="200" t="s">
        <v>43</v>
      </c>
      <c r="O95" s="4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4" t="s">
        <v>660</v>
      </c>
      <c r="AT95" s="24" t="s">
        <v>146</v>
      </c>
      <c r="AU95" s="24" t="s">
        <v>82</v>
      </c>
      <c r="AY95" s="24" t="s">
        <v>144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80</v>
      </c>
      <c r="BK95" s="203">
        <f>ROUND(I95*H95,2)</f>
        <v>0</v>
      </c>
      <c r="BL95" s="24" t="s">
        <v>660</v>
      </c>
      <c r="BM95" s="24" t="s">
        <v>2666</v>
      </c>
    </row>
    <row r="96" spans="2:65" s="1" customFormat="1" ht="13.5">
      <c r="B96" s="41"/>
      <c r="C96" s="63"/>
      <c r="D96" s="204" t="s">
        <v>153</v>
      </c>
      <c r="E96" s="63"/>
      <c r="F96" s="205" t="s">
        <v>664</v>
      </c>
      <c r="G96" s="63"/>
      <c r="H96" s="63"/>
      <c r="I96" s="163"/>
      <c r="J96" s="63"/>
      <c r="K96" s="63"/>
      <c r="L96" s="61"/>
      <c r="M96" s="206"/>
      <c r="N96" s="42"/>
      <c r="O96" s="42"/>
      <c r="P96" s="42"/>
      <c r="Q96" s="42"/>
      <c r="R96" s="42"/>
      <c r="S96" s="42"/>
      <c r="T96" s="78"/>
      <c r="AT96" s="24" t="s">
        <v>153</v>
      </c>
      <c r="AU96" s="24" t="s">
        <v>82</v>
      </c>
    </row>
    <row r="97" spans="2:65" s="11" customFormat="1" ht="13.5">
      <c r="B97" s="207"/>
      <c r="C97" s="208"/>
      <c r="D97" s="204" t="s">
        <v>155</v>
      </c>
      <c r="E97" s="209" t="s">
        <v>21</v>
      </c>
      <c r="F97" s="210" t="s">
        <v>2667</v>
      </c>
      <c r="G97" s="208"/>
      <c r="H97" s="211">
        <v>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155</v>
      </c>
      <c r="AU97" s="217" t="s">
        <v>82</v>
      </c>
      <c r="AV97" s="11" t="s">
        <v>82</v>
      </c>
      <c r="AW97" s="11" t="s">
        <v>35</v>
      </c>
      <c r="AX97" s="11" t="s">
        <v>72</v>
      </c>
      <c r="AY97" s="217" t="s">
        <v>144</v>
      </c>
    </row>
    <row r="98" spans="2:65" s="1" customFormat="1" ht="16.5" customHeight="1">
      <c r="B98" s="41"/>
      <c r="C98" s="192" t="s">
        <v>174</v>
      </c>
      <c r="D98" s="192" t="s">
        <v>146</v>
      </c>
      <c r="E98" s="193" t="s">
        <v>665</v>
      </c>
      <c r="F98" s="194" t="s">
        <v>666</v>
      </c>
      <c r="G98" s="195" t="s">
        <v>518</v>
      </c>
      <c r="H98" s="196">
        <v>2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660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660</v>
      </c>
      <c r="BM98" s="24" t="s">
        <v>2668</v>
      </c>
    </row>
    <row r="99" spans="2:65" s="1" customFormat="1" ht="13.5">
      <c r="B99" s="41"/>
      <c r="C99" s="63"/>
      <c r="D99" s="204" t="s">
        <v>153</v>
      </c>
      <c r="E99" s="63"/>
      <c r="F99" s="205" t="s">
        <v>666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2669</v>
      </c>
      <c r="G100" s="208"/>
      <c r="H100" s="211">
        <v>2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2670</v>
      </c>
      <c r="F101" s="194" t="s">
        <v>2671</v>
      </c>
      <c r="G101" s="195" t="s">
        <v>518</v>
      </c>
      <c r="H101" s="196">
        <v>2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660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660</v>
      </c>
      <c r="BM101" s="24" t="s">
        <v>2672</v>
      </c>
    </row>
    <row r="102" spans="2:65" s="1" customFormat="1" ht="13.5">
      <c r="B102" s="41"/>
      <c r="C102" s="63"/>
      <c r="D102" s="204" t="s">
        <v>153</v>
      </c>
      <c r="E102" s="63"/>
      <c r="F102" s="205" t="s">
        <v>2671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1" customFormat="1" ht="27">
      <c r="B103" s="207"/>
      <c r="C103" s="208"/>
      <c r="D103" s="204" t="s">
        <v>155</v>
      </c>
      <c r="E103" s="209" t="s">
        <v>21</v>
      </c>
      <c r="F103" s="210" t="s">
        <v>2673</v>
      </c>
      <c r="G103" s="208"/>
      <c r="H103" s="211">
        <v>2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155</v>
      </c>
      <c r="AU103" s="217" t="s">
        <v>82</v>
      </c>
      <c r="AV103" s="11" t="s">
        <v>82</v>
      </c>
      <c r="AW103" s="11" t="s">
        <v>35</v>
      </c>
      <c r="AX103" s="11" t="s">
        <v>72</v>
      </c>
      <c r="AY103" s="217" t="s">
        <v>144</v>
      </c>
    </row>
    <row r="104" spans="2:65" s="10" customFormat="1" ht="29.85" customHeight="1">
      <c r="B104" s="176"/>
      <c r="C104" s="177"/>
      <c r="D104" s="178" t="s">
        <v>71</v>
      </c>
      <c r="E104" s="190" t="s">
        <v>670</v>
      </c>
      <c r="F104" s="190" t="s">
        <v>671</v>
      </c>
      <c r="G104" s="177"/>
      <c r="H104" s="177"/>
      <c r="I104" s="180"/>
      <c r="J104" s="191">
        <f>BK104</f>
        <v>0</v>
      </c>
      <c r="K104" s="177"/>
      <c r="L104" s="182"/>
      <c r="M104" s="183"/>
      <c r="N104" s="184"/>
      <c r="O104" s="184"/>
      <c r="P104" s="185">
        <f>SUM(P105:P118)</f>
        <v>0</v>
      </c>
      <c r="Q104" s="184"/>
      <c r="R104" s="185">
        <f>SUM(R105:R118)</f>
        <v>0</v>
      </c>
      <c r="S104" s="184"/>
      <c r="T104" s="186">
        <f>SUM(T105:T118)</f>
        <v>0</v>
      </c>
      <c r="AR104" s="187" t="s">
        <v>174</v>
      </c>
      <c r="AT104" s="188" t="s">
        <v>71</v>
      </c>
      <c r="AU104" s="188" t="s">
        <v>80</v>
      </c>
      <c r="AY104" s="187" t="s">
        <v>144</v>
      </c>
      <c r="BK104" s="189">
        <f>SUM(BK105:BK118)</f>
        <v>0</v>
      </c>
    </row>
    <row r="105" spans="2:65" s="1" customFormat="1" ht="16.5" customHeight="1">
      <c r="B105" s="41"/>
      <c r="C105" s="192" t="s">
        <v>187</v>
      </c>
      <c r="D105" s="192" t="s">
        <v>146</v>
      </c>
      <c r="E105" s="193" t="s">
        <v>2674</v>
      </c>
      <c r="F105" s="194" t="s">
        <v>2675</v>
      </c>
      <c r="G105" s="195" t="s">
        <v>667</v>
      </c>
      <c r="H105" s="196">
        <v>1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660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660</v>
      </c>
      <c r="BM105" s="24" t="s">
        <v>2676</v>
      </c>
    </row>
    <row r="106" spans="2:65" s="1" customFormat="1" ht="13.5">
      <c r="B106" s="41"/>
      <c r="C106" s="63"/>
      <c r="D106" s="204" t="s">
        <v>153</v>
      </c>
      <c r="E106" s="63"/>
      <c r="F106" s="205" t="s">
        <v>2675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7">
      <c r="B107" s="219"/>
      <c r="C107" s="220"/>
      <c r="D107" s="204" t="s">
        <v>155</v>
      </c>
      <c r="E107" s="221" t="s">
        <v>21</v>
      </c>
      <c r="F107" s="222" t="s">
        <v>2677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2678</v>
      </c>
      <c r="G108" s="208"/>
      <c r="H108" s="211">
        <v>1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192" t="s">
        <v>193</v>
      </c>
      <c r="D109" s="192" t="s">
        <v>146</v>
      </c>
      <c r="E109" s="193" t="s">
        <v>2679</v>
      </c>
      <c r="F109" s="194" t="s">
        <v>2680</v>
      </c>
      <c r="G109" s="195" t="s">
        <v>518</v>
      </c>
      <c r="H109" s="196">
        <v>10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660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660</v>
      </c>
      <c r="BM109" s="24" t="s">
        <v>2681</v>
      </c>
    </row>
    <row r="110" spans="2:65" s="1" customFormat="1" ht="13.5">
      <c r="B110" s="41"/>
      <c r="C110" s="63"/>
      <c r="D110" s="204" t="s">
        <v>153</v>
      </c>
      <c r="E110" s="63"/>
      <c r="F110" s="205" t="s">
        <v>2680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 ht="27">
      <c r="B111" s="207"/>
      <c r="C111" s="208"/>
      <c r="D111" s="204" t="s">
        <v>155</v>
      </c>
      <c r="E111" s="209" t="s">
        <v>21</v>
      </c>
      <c r="F111" s="210" t="s">
        <v>2682</v>
      </c>
      <c r="G111" s="208"/>
      <c r="H111" s="211">
        <v>10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72</v>
      </c>
      <c r="AY111" s="217" t="s">
        <v>144</v>
      </c>
    </row>
    <row r="112" spans="2:65" s="1" customFormat="1" ht="16.5" customHeight="1">
      <c r="B112" s="41"/>
      <c r="C112" s="192" t="s">
        <v>199</v>
      </c>
      <c r="D112" s="192" t="s">
        <v>146</v>
      </c>
      <c r="E112" s="193" t="s">
        <v>2683</v>
      </c>
      <c r="F112" s="194" t="s">
        <v>2684</v>
      </c>
      <c r="G112" s="195" t="s">
        <v>667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660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660</v>
      </c>
      <c r="BM112" s="24" t="s">
        <v>2685</v>
      </c>
    </row>
    <row r="113" spans="2:65" s="1" customFormat="1" ht="13.5">
      <c r="B113" s="41"/>
      <c r="C113" s="63"/>
      <c r="D113" s="204" t="s">
        <v>153</v>
      </c>
      <c r="E113" s="63"/>
      <c r="F113" s="205" t="s">
        <v>2686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2687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72</v>
      </c>
      <c r="AY114" s="217" t="s">
        <v>144</v>
      </c>
    </row>
    <row r="115" spans="2:65" s="1" customFormat="1" ht="16.5" customHeight="1">
      <c r="B115" s="41"/>
      <c r="C115" s="192" t="s">
        <v>208</v>
      </c>
      <c r="D115" s="192" t="s">
        <v>146</v>
      </c>
      <c r="E115" s="193" t="s">
        <v>2688</v>
      </c>
      <c r="F115" s="194" t="s">
        <v>2689</v>
      </c>
      <c r="G115" s="195" t="s">
        <v>2690</v>
      </c>
      <c r="H115" s="196">
        <v>6455600</v>
      </c>
      <c r="I115" s="197"/>
      <c r="J115" s="198">
        <f>ROUND(I115*H115,2)</f>
        <v>0</v>
      </c>
      <c r="K115" s="194" t="s">
        <v>150</v>
      </c>
      <c r="L115" s="61"/>
      <c r="M115" s="199" t="s">
        <v>21</v>
      </c>
      <c r="N115" s="200" t="s">
        <v>43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4" t="s">
        <v>660</v>
      </c>
      <c r="AT115" s="24" t="s">
        <v>146</v>
      </c>
      <c r="AU115" s="24" t="s">
        <v>82</v>
      </c>
      <c r="AY115" s="24" t="s">
        <v>144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80</v>
      </c>
      <c r="BK115" s="203">
        <f>ROUND(I115*H115,2)</f>
        <v>0</v>
      </c>
      <c r="BL115" s="24" t="s">
        <v>660</v>
      </c>
      <c r="BM115" s="24" t="s">
        <v>2691</v>
      </c>
    </row>
    <row r="116" spans="2:65" s="1" customFormat="1" ht="13.5">
      <c r="B116" s="41"/>
      <c r="C116" s="63"/>
      <c r="D116" s="204" t="s">
        <v>153</v>
      </c>
      <c r="E116" s="63"/>
      <c r="F116" s="205" t="s">
        <v>2689</v>
      </c>
      <c r="G116" s="63"/>
      <c r="H116" s="63"/>
      <c r="I116" s="163"/>
      <c r="J116" s="63"/>
      <c r="K116" s="63"/>
      <c r="L116" s="61"/>
      <c r="M116" s="206"/>
      <c r="N116" s="42"/>
      <c r="O116" s="42"/>
      <c r="P116" s="42"/>
      <c r="Q116" s="42"/>
      <c r="R116" s="42"/>
      <c r="S116" s="42"/>
      <c r="T116" s="78"/>
      <c r="AT116" s="24" t="s">
        <v>153</v>
      </c>
      <c r="AU116" s="24" t="s">
        <v>82</v>
      </c>
    </row>
    <row r="117" spans="2:65" s="12" customFormat="1" ht="27">
      <c r="B117" s="219"/>
      <c r="C117" s="220"/>
      <c r="D117" s="204" t="s">
        <v>155</v>
      </c>
      <c r="E117" s="221" t="s">
        <v>21</v>
      </c>
      <c r="F117" s="222" t="s">
        <v>2692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7">
      <c r="B118" s="207"/>
      <c r="C118" s="208"/>
      <c r="D118" s="204" t="s">
        <v>155</v>
      </c>
      <c r="E118" s="209" t="s">
        <v>21</v>
      </c>
      <c r="F118" s="210" t="s">
        <v>2693</v>
      </c>
      <c r="G118" s="208"/>
      <c r="H118" s="211">
        <v>6455600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0" customFormat="1" ht="29.85" customHeight="1">
      <c r="B119" s="176"/>
      <c r="C119" s="177"/>
      <c r="D119" s="178" t="s">
        <v>71</v>
      </c>
      <c r="E119" s="190" t="s">
        <v>2694</v>
      </c>
      <c r="F119" s="190" t="s">
        <v>2695</v>
      </c>
      <c r="G119" s="177"/>
      <c r="H119" s="177"/>
      <c r="I119" s="180"/>
      <c r="J119" s="191">
        <f>BK119</f>
        <v>0</v>
      </c>
      <c r="K119" s="177"/>
      <c r="L119" s="182"/>
      <c r="M119" s="183"/>
      <c r="N119" s="184"/>
      <c r="O119" s="184"/>
      <c r="P119" s="185">
        <f>SUM(P120:P125)</f>
        <v>0</v>
      </c>
      <c r="Q119" s="184"/>
      <c r="R119" s="185">
        <f>SUM(R120:R125)</f>
        <v>0</v>
      </c>
      <c r="S119" s="184"/>
      <c r="T119" s="186">
        <f>SUM(T120:T125)</f>
        <v>0</v>
      </c>
      <c r="AR119" s="187" t="s">
        <v>174</v>
      </c>
      <c r="AT119" s="188" t="s">
        <v>71</v>
      </c>
      <c r="AU119" s="188" t="s">
        <v>80</v>
      </c>
      <c r="AY119" s="187" t="s">
        <v>144</v>
      </c>
      <c r="BK119" s="189">
        <f>SUM(BK120:BK125)</f>
        <v>0</v>
      </c>
    </row>
    <row r="120" spans="2:65" s="1" customFormat="1" ht="16.5" customHeight="1">
      <c r="B120" s="41"/>
      <c r="C120" s="192" t="s">
        <v>218</v>
      </c>
      <c r="D120" s="192" t="s">
        <v>146</v>
      </c>
      <c r="E120" s="193" t="s">
        <v>2696</v>
      </c>
      <c r="F120" s="194" t="s">
        <v>2695</v>
      </c>
      <c r="G120" s="195" t="s">
        <v>667</v>
      </c>
      <c r="H120" s="196">
        <v>1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660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660</v>
      </c>
      <c r="BM120" s="24" t="s">
        <v>2697</v>
      </c>
    </row>
    <row r="121" spans="2:65" s="1" customFormat="1" ht="13.5">
      <c r="B121" s="41"/>
      <c r="C121" s="63"/>
      <c r="D121" s="204" t="s">
        <v>153</v>
      </c>
      <c r="E121" s="63"/>
      <c r="F121" s="205" t="s">
        <v>2695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" customFormat="1" ht="16.5" customHeight="1">
      <c r="B122" s="41"/>
      <c r="C122" s="192" t="s">
        <v>224</v>
      </c>
      <c r="D122" s="192" t="s">
        <v>146</v>
      </c>
      <c r="E122" s="193" t="s">
        <v>2698</v>
      </c>
      <c r="F122" s="194" t="s">
        <v>2699</v>
      </c>
      <c r="G122" s="195" t="s">
        <v>2690</v>
      </c>
      <c r="H122" s="196">
        <v>250000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4" t="s">
        <v>660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660</v>
      </c>
      <c r="BM122" s="24" t="s">
        <v>2700</v>
      </c>
    </row>
    <row r="123" spans="2:65" s="1" customFormat="1" ht="13.5">
      <c r="B123" s="41"/>
      <c r="C123" s="63"/>
      <c r="D123" s="204" t="s">
        <v>153</v>
      </c>
      <c r="E123" s="63"/>
      <c r="F123" s="205" t="s">
        <v>2699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 ht="27">
      <c r="B124" s="219"/>
      <c r="C124" s="220"/>
      <c r="D124" s="204" t="s">
        <v>155</v>
      </c>
      <c r="E124" s="221" t="s">
        <v>21</v>
      </c>
      <c r="F124" s="222" t="s">
        <v>2701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2702</v>
      </c>
      <c r="G125" s="208"/>
      <c r="H125" s="211">
        <v>250000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0" customFormat="1" ht="29.85" customHeight="1">
      <c r="B126" s="176"/>
      <c r="C126" s="177"/>
      <c r="D126" s="178" t="s">
        <v>71</v>
      </c>
      <c r="E126" s="190" t="s">
        <v>1847</v>
      </c>
      <c r="F126" s="190" t="s">
        <v>1848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SUM(P127:P128)</f>
        <v>0</v>
      </c>
      <c r="Q126" s="184"/>
      <c r="R126" s="185">
        <f>SUM(R127:R128)</f>
        <v>0</v>
      </c>
      <c r="S126" s="184"/>
      <c r="T126" s="186">
        <f>SUM(T127:T128)</f>
        <v>0</v>
      </c>
      <c r="AR126" s="187" t="s">
        <v>174</v>
      </c>
      <c r="AT126" s="188" t="s">
        <v>71</v>
      </c>
      <c r="AU126" s="188" t="s">
        <v>80</v>
      </c>
      <c r="AY126" s="187" t="s">
        <v>144</v>
      </c>
      <c r="BK126" s="189">
        <f>SUM(BK127:BK128)</f>
        <v>0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1850</v>
      </c>
      <c r="F127" s="194" t="s">
        <v>1848</v>
      </c>
      <c r="G127" s="195" t="s">
        <v>667</v>
      </c>
      <c r="H127" s="196">
        <v>1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660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660</v>
      </c>
      <c r="BM127" s="24" t="s">
        <v>2703</v>
      </c>
    </row>
    <row r="128" spans="2:65" s="1" customFormat="1" ht="13.5">
      <c r="B128" s="41"/>
      <c r="C128" s="63"/>
      <c r="D128" s="204" t="s">
        <v>153</v>
      </c>
      <c r="E128" s="63"/>
      <c r="F128" s="205" t="s">
        <v>1848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0" customFormat="1" ht="29.85" customHeight="1">
      <c r="B129" s="176"/>
      <c r="C129" s="177"/>
      <c r="D129" s="178" t="s">
        <v>71</v>
      </c>
      <c r="E129" s="190" t="s">
        <v>1854</v>
      </c>
      <c r="F129" s="190" t="s">
        <v>1855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SUM(P130:P138)</f>
        <v>0</v>
      </c>
      <c r="Q129" s="184"/>
      <c r="R129" s="185">
        <f>SUM(R130:R138)</f>
        <v>0</v>
      </c>
      <c r="S129" s="184"/>
      <c r="T129" s="186">
        <f>SUM(T130:T138)</f>
        <v>0</v>
      </c>
      <c r="AR129" s="187" t="s">
        <v>174</v>
      </c>
      <c r="AT129" s="188" t="s">
        <v>71</v>
      </c>
      <c r="AU129" s="188" t="s">
        <v>80</v>
      </c>
      <c r="AY129" s="187" t="s">
        <v>144</v>
      </c>
      <c r="BK129" s="189">
        <f>SUM(BK130:BK138)</f>
        <v>0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2704</v>
      </c>
      <c r="F130" s="194" t="s">
        <v>2705</v>
      </c>
      <c r="G130" s="195" t="s">
        <v>667</v>
      </c>
      <c r="H130" s="196">
        <v>1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660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660</v>
      </c>
      <c r="BM130" s="24" t="s">
        <v>2706</v>
      </c>
    </row>
    <row r="131" spans="2:65" s="1" customFormat="1" ht="13.5">
      <c r="B131" s="41"/>
      <c r="C131" s="63"/>
      <c r="D131" s="204" t="s">
        <v>153</v>
      </c>
      <c r="E131" s="63"/>
      <c r="F131" s="205" t="s">
        <v>2705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 ht="27">
      <c r="B132" s="207"/>
      <c r="C132" s="208"/>
      <c r="D132" s="204" t="s">
        <v>155</v>
      </c>
      <c r="E132" s="209" t="s">
        <v>21</v>
      </c>
      <c r="F132" s="210" t="s">
        <v>2707</v>
      </c>
      <c r="G132" s="208"/>
      <c r="H132" s="211">
        <v>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" customFormat="1" ht="16.5" customHeight="1">
      <c r="B133" s="41"/>
      <c r="C133" s="192" t="s">
        <v>10</v>
      </c>
      <c r="D133" s="192" t="s">
        <v>146</v>
      </c>
      <c r="E133" s="193" t="s">
        <v>2708</v>
      </c>
      <c r="F133" s="194" t="s">
        <v>2709</v>
      </c>
      <c r="G133" s="195" t="s">
        <v>518</v>
      </c>
      <c r="H133" s="196">
        <v>1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4" t="s">
        <v>660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660</v>
      </c>
      <c r="BM133" s="24" t="s">
        <v>2710</v>
      </c>
    </row>
    <row r="134" spans="2:65" s="1" customFormat="1" ht="13.5">
      <c r="B134" s="41"/>
      <c r="C134" s="63"/>
      <c r="D134" s="204" t="s">
        <v>153</v>
      </c>
      <c r="E134" s="63"/>
      <c r="F134" s="205" t="s">
        <v>2709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1" customFormat="1" ht="27">
      <c r="B135" s="207"/>
      <c r="C135" s="208"/>
      <c r="D135" s="204" t="s">
        <v>155</v>
      </c>
      <c r="E135" s="209" t="s">
        <v>21</v>
      </c>
      <c r="F135" s="210" t="s">
        <v>2711</v>
      </c>
      <c r="G135" s="208"/>
      <c r="H135" s="211">
        <v>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" customFormat="1" ht="16.5" customHeight="1">
      <c r="B136" s="41"/>
      <c r="C136" s="192" t="s">
        <v>253</v>
      </c>
      <c r="D136" s="192" t="s">
        <v>146</v>
      </c>
      <c r="E136" s="193" t="s">
        <v>2712</v>
      </c>
      <c r="F136" s="194" t="s">
        <v>2713</v>
      </c>
      <c r="G136" s="195" t="s">
        <v>667</v>
      </c>
      <c r="H136" s="196">
        <v>1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660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660</v>
      </c>
      <c r="BM136" s="24" t="s">
        <v>2714</v>
      </c>
    </row>
    <row r="137" spans="2:65" s="1" customFormat="1" ht="13.5">
      <c r="B137" s="41"/>
      <c r="C137" s="63"/>
      <c r="D137" s="204" t="s">
        <v>153</v>
      </c>
      <c r="E137" s="63"/>
      <c r="F137" s="205" t="s">
        <v>2713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2715</v>
      </c>
      <c r="G138" s="208"/>
      <c r="H138" s="211">
        <v>1</v>
      </c>
      <c r="I138" s="212"/>
      <c r="J138" s="208"/>
      <c r="K138" s="208"/>
      <c r="L138" s="213"/>
      <c r="M138" s="242"/>
      <c r="N138" s="243"/>
      <c r="O138" s="243"/>
      <c r="P138" s="243"/>
      <c r="Q138" s="243"/>
      <c r="R138" s="243"/>
      <c r="S138" s="243"/>
      <c r="T138" s="244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" customFormat="1" ht="6.95" customHeight="1">
      <c r="B139" s="56"/>
      <c r="C139" s="57"/>
      <c r="D139" s="57"/>
      <c r="E139" s="57"/>
      <c r="F139" s="57"/>
      <c r="G139" s="57"/>
      <c r="H139" s="57"/>
      <c r="I139" s="139"/>
      <c r="J139" s="57"/>
      <c r="K139" s="57"/>
      <c r="L139" s="61"/>
    </row>
  </sheetData>
  <sheetProtection algorithmName="SHA-512" hashValue="jqJomHBsIZkWajpdbbDaP57eKjRKxoclMHqN4AXNo1cu0M56DNYB9kgeF/diBzpBL1Jl5BLIDfNLe4t22RB2aw==" saltValue="B1oK6CutKXwr5dLMTA7+Esk7ZroRECbmI+aySGMTB7jYz2tLVgwIKPTS/gqZPyNnMUsUF49DMd4SeWl6hFu1qw==" spinCount="100000" sheet="1" objects="1" scenarios="1" formatColumns="0" formatRows="0" autoFilter="0"/>
  <autoFilter ref="C82:K138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121 - Silnice II-112</vt:lpstr>
      <vt:lpstr>SO 182 - Přechodné doprav...</vt:lpstr>
      <vt:lpstr>SO 190 - Dopravně inženýr...</vt:lpstr>
      <vt:lpstr>SO 193 - Stálé dopravní z...</vt:lpstr>
      <vt:lpstr>SO 201 -  Most ev.č. 112-...</vt:lpstr>
      <vt:lpstr>SO 202 - Most ev. č. 112-...</vt:lpstr>
      <vt:lpstr>SO 203 - Most ev. č. 112-...</vt:lpstr>
      <vt:lpstr>VRN - Vedlejší rozpočtové...</vt:lpstr>
      <vt:lpstr>Pokyny pro vyplnění</vt:lpstr>
      <vt:lpstr>'Rekapitulace stavby'!Názvy_tisku</vt:lpstr>
      <vt:lpstr>'SO 121 - Silnice II-112'!Názvy_tisku</vt:lpstr>
      <vt:lpstr>'SO 182 - Přechodné doprav...'!Názvy_tisku</vt:lpstr>
      <vt:lpstr>'SO 190 - Dopravně inženýr...'!Názvy_tisku</vt:lpstr>
      <vt:lpstr>'SO 193 - Stálé dopravní z...'!Názvy_tisku</vt:lpstr>
      <vt:lpstr>'SO 201 -  Most ev.č. 112-...'!Názvy_tisku</vt:lpstr>
      <vt:lpstr>'SO 202 - Most ev. č. 112-...'!Názvy_tisku</vt:lpstr>
      <vt:lpstr>'SO 203 - Most ev. č. 112-...'!Názvy_tisku</vt:lpstr>
      <vt:lpstr>'VRN - Vedlejší rozpočtové...'!Názvy_tisku</vt:lpstr>
      <vt:lpstr>'Pokyny pro vyplnění'!Oblast_tisku</vt:lpstr>
      <vt:lpstr>'Rekapitulace stavby'!Oblast_tisku</vt:lpstr>
      <vt:lpstr>'SO 121 - Silnice II-112'!Oblast_tisku</vt:lpstr>
      <vt:lpstr>'SO 182 - Přechodné doprav...'!Oblast_tisku</vt:lpstr>
      <vt:lpstr>'SO 190 - Dopravně inženýr...'!Oblast_tisku</vt:lpstr>
      <vt:lpstr>'SO 193 - Stálé dopravní z...'!Oblast_tisku</vt:lpstr>
      <vt:lpstr>'SO 201 -  Most ev.č. 112-...'!Oblast_tisku</vt:lpstr>
      <vt:lpstr>'SO 202 - Most ev. č. 112-...'!Oblast_tisku</vt:lpstr>
      <vt:lpstr>'SO 203 - Most ev. č. 112-...'!Oblast_tisku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2018-03-19T10:26:56Z</dcterms:created>
  <dcterms:modified xsi:type="dcterms:W3CDTF">2018-03-19T10:30:18Z</dcterms:modified>
</cp:coreProperties>
</file>